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MAK\KIR\Teljesítményértékelés\2019\honlapra_2019\Oktatók, kutatók\"/>
    </mc:Choice>
  </mc:AlternateContent>
  <bookViews>
    <workbookView xWindow="240" yWindow="100" windowWidth="13260" windowHeight="8080" tabRatio="718" firstSheet="6" activeTab="15"/>
  </bookViews>
  <sheets>
    <sheet name="Tájékoztató 2019." sheetId="20" r:id="rId1"/>
    <sheet name="1.1." sheetId="1" r:id="rId2"/>
    <sheet name="1.2." sheetId="2" r:id="rId3"/>
    <sheet name="1.3." sheetId="3" r:id="rId4"/>
    <sheet name="1.4." sheetId="5" r:id="rId5"/>
    <sheet name="1.5." sheetId="6" r:id="rId6"/>
    <sheet name="1.6." sheetId="4" r:id="rId7"/>
    <sheet name="1.7." sheetId="22" r:id="rId8"/>
    <sheet name="2.1." sheetId="8" r:id="rId9"/>
    <sheet name="2.2.- 2.8." sheetId="9" r:id="rId10"/>
    <sheet name="2.9.-2.16." sheetId="11" r:id="rId11"/>
    <sheet name="2.17.-2.20." sheetId="15" r:id="rId12"/>
    <sheet name="Szakt-A" sheetId="13" r:id="rId13"/>
    <sheet name="Szakt-B" sheetId="17" r:id="rId14"/>
    <sheet name="Szakt-C" sheetId="16" r:id="rId15"/>
    <sheet name="3.1.-3.5." sheetId="18" r:id="rId16"/>
    <sheet name="Összesített eredmény" sheetId="19" r:id="rId17"/>
  </sheets>
  <definedNames>
    <definedName name="_xlnm.Print_Area" localSheetId="1">'1.1.'!$A$1:$M$115</definedName>
    <definedName name="_xlnm.Print_Area" localSheetId="2">'1.2.'!$A$1:$G$23</definedName>
    <definedName name="_xlnm.Print_Area" localSheetId="3">'1.3.'!$A$1:$L$11</definedName>
    <definedName name="_xlnm.Print_Area" localSheetId="4">'1.4.'!$A$1:$G$11</definedName>
    <definedName name="_xlnm.Print_Area" localSheetId="5">'1.5.'!$A$1:$G$22</definedName>
    <definedName name="_xlnm.Print_Area" localSheetId="6">'1.6.'!$A$1:$I$12</definedName>
    <definedName name="_xlnm.Print_Area" localSheetId="7">'1.7.'!$A$1:$H$9</definedName>
    <definedName name="_xlnm.Print_Area" localSheetId="8">'2.1.'!$A$1:$J$29</definedName>
    <definedName name="_xlnm.Print_Area" localSheetId="11">'2.17.-2.20.'!$A$1:$H$31</definedName>
    <definedName name="_xlnm.Print_Area" localSheetId="16">'Összesített eredmény'!$A$1:$H$30</definedName>
  </definedNames>
  <calcPr calcId="152511"/>
</workbook>
</file>

<file path=xl/calcChain.xml><?xml version="1.0" encoding="utf-8"?>
<calcChain xmlns="http://schemas.openxmlformats.org/spreadsheetml/2006/main">
  <c r="G13" i="18" l="1"/>
  <c r="G12" i="18"/>
  <c r="G11" i="18"/>
  <c r="G10" i="18"/>
  <c r="G9" i="18"/>
  <c r="G8" i="18"/>
  <c r="G7" i="18"/>
  <c r="G6" i="18"/>
  <c r="I26" i="11" l="1"/>
  <c r="L98" i="1"/>
  <c r="L101" i="1"/>
  <c r="L102" i="1"/>
  <c r="E35" i="1"/>
  <c r="E62" i="1"/>
  <c r="F62" i="1"/>
  <c r="F66" i="1" s="1"/>
  <c r="G62" i="1"/>
  <c r="H62" i="1"/>
  <c r="I62" i="1"/>
  <c r="J62" i="1"/>
  <c r="J66" i="1" s="1"/>
  <c r="K62" i="1"/>
  <c r="L62" i="1"/>
  <c r="E8" i="1"/>
  <c r="E11" i="1"/>
  <c r="E12" i="1"/>
  <c r="F8" i="1"/>
  <c r="F11" i="1"/>
  <c r="F12" i="1"/>
  <c r="G8" i="1"/>
  <c r="G12" i="1" s="1"/>
  <c r="G11" i="1"/>
  <c r="H8" i="1"/>
  <c r="H12" i="1" s="1"/>
  <c r="H11" i="1"/>
  <c r="I8" i="1"/>
  <c r="I11" i="1"/>
  <c r="I12" i="1"/>
  <c r="J8" i="1"/>
  <c r="J11" i="1"/>
  <c r="J12" i="1"/>
  <c r="K8" i="1"/>
  <c r="K12" i="1" s="1"/>
  <c r="K11" i="1"/>
  <c r="L8" i="1"/>
  <c r="L12" i="1" s="1"/>
  <c r="L11" i="1"/>
  <c r="E17" i="1"/>
  <c r="E21" i="1" s="1"/>
  <c r="E20" i="1"/>
  <c r="F17" i="1"/>
  <c r="F20" i="1"/>
  <c r="F21" i="1"/>
  <c r="G17" i="1"/>
  <c r="G20" i="1"/>
  <c r="G21" i="1"/>
  <c r="H17" i="1"/>
  <c r="H21" i="1" s="1"/>
  <c r="H20" i="1"/>
  <c r="I17" i="1"/>
  <c r="I21" i="1" s="1"/>
  <c r="I20" i="1"/>
  <c r="J17" i="1"/>
  <c r="J20" i="1"/>
  <c r="J21" i="1"/>
  <c r="K17" i="1"/>
  <c r="K20" i="1"/>
  <c r="K21" i="1"/>
  <c r="L17" i="1"/>
  <c r="L21" i="1" s="1"/>
  <c r="L20" i="1"/>
  <c r="E26" i="1"/>
  <c r="E30" i="1" s="1"/>
  <c r="E29" i="1"/>
  <c r="F26" i="1"/>
  <c r="F30" i="1" s="1"/>
  <c r="F29" i="1"/>
  <c r="G26" i="1"/>
  <c r="G29" i="1"/>
  <c r="G30" i="1"/>
  <c r="H26" i="1"/>
  <c r="H29" i="1"/>
  <c r="H30" i="1"/>
  <c r="I26" i="1"/>
  <c r="I30" i="1" s="1"/>
  <c r="I29" i="1"/>
  <c r="J26" i="1"/>
  <c r="J30" i="1" s="1"/>
  <c r="J29" i="1"/>
  <c r="K26" i="1"/>
  <c r="K29" i="1"/>
  <c r="K30" i="1"/>
  <c r="L26" i="1"/>
  <c r="L29" i="1"/>
  <c r="L30" i="1"/>
  <c r="E38" i="1"/>
  <c r="E39" i="1"/>
  <c r="F35" i="1"/>
  <c r="F39" i="1" s="1"/>
  <c r="F38" i="1"/>
  <c r="G35" i="1"/>
  <c r="G38" i="1"/>
  <c r="G39" i="1"/>
  <c r="H35" i="1"/>
  <c r="H38" i="1"/>
  <c r="H39" i="1"/>
  <c r="I35" i="1"/>
  <c r="I39" i="1" s="1"/>
  <c r="I38" i="1"/>
  <c r="J35" i="1"/>
  <c r="J39" i="1" s="1"/>
  <c r="J38" i="1"/>
  <c r="K35" i="1"/>
  <c r="K38" i="1"/>
  <c r="K39" i="1"/>
  <c r="L35" i="1"/>
  <c r="L38" i="1"/>
  <c r="L39" i="1"/>
  <c r="E44" i="1"/>
  <c r="E47" i="1"/>
  <c r="E48" i="1"/>
  <c r="M49" i="1" s="1"/>
  <c r="F44" i="1"/>
  <c r="F48" i="1" s="1"/>
  <c r="F47" i="1"/>
  <c r="G44" i="1"/>
  <c r="G48" i="1" s="1"/>
  <c r="G47" i="1"/>
  <c r="H44" i="1"/>
  <c r="H47" i="1"/>
  <c r="H48" i="1"/>
  <c r="I44" i="1"/>
  <c r="I47" i="1"/>
  <c r="I48" i="1"/>
  <c r="J44" i="1"/>
  <c r="J48" i="1" s="1"/>
  <c r="J47" i="1"/>
  <c r="K44" i="1"/>
  <c r="K48" i="1" s="1"/>
  <c r="K47" i="1"/>
  <c r="L44" i="1"/>
  <c r="L47" i="1"/>
  <c r="L48" i="1"/>
  <c r="E53" i="1"/>
  <c r="E56" i="1"/>
  <c r="E57" i="1"/>
  <c r="F53" i="1"/>
  <c r="F56" i="1"/>
  <c r="F57" i="1"/>
  <c r="G53" i="1"/>
  <c r="G57" i="1" s="1"/>
  <c r="G56" i="1"/>
  <c r="H53" i="1"/>
  <c r="H57" i="1" s="1"/>
  <c r="H56" i="1"/>
  <c r="I53" i="1"/>
  <c r="I56" i="1"/>
  <c r="I57" i="1"/>
  <c r="J53" i="1"/>
  <c r="J56" i="1"/>
  <c r="J57" i="1"/>
  <c r="K53" i="1"/>
  <c r="K57" i="1" s="1"/>
  <c r="K56" i="1"/>
  <c r="L53" i="1"/>
  <c r="L57" i="1" s="1"/>
  <c r="L56" i="1"/>
  <c r="E65" i="1"/>
  <c r="E66" i="1"/>
  <c r="M67" i="1" s="1"/>
  <c r="F65" i="1"/>
  <c r="G65" i="1"/>
  <c r="G66" i="1"/>
  <c r="H65" i="1"/>
  <c r="H66" i="1"/>
  <c r="I65" i="1"/>
  <c r="I66" i="1"/>
  <c r="J65" i="1"/>
  <c r="K65" i="1"/>
  <c r="K66" i="1"/>
  <c r="L65" i="1"/>
  <c r="L66" i="1"/>
  <c r="E71" i="1"/>
  <c r="E75" i="1" s="1"/>
  <c r="E74" i="1"/>
  <c r="F71" i="1"/>
  <c r="F75" i="1" s="1"/>
  <c r="F74" i="1"/>
  <c r="G71" i="1"/>
  <c r="G74" i="1"/>
  <c r="G75" i="1"/>
  <c r="H71" i="1"/>
  <c r="H74" i="1"/>
  <c r="H75" i="1"/>
  <c r="I71" i="1"/>
  <c r="I75" i="1" s="1"/>
  <c r="I74" i="1"/>
  <c r="J71" i="1"/>
  <c r="J75" i="1" s="1"/>
  <c r="J74" i="1"/>
  <c r="K71" i="1"/>
  <c r="K74" i="1"/>
  <c r="K75" i="1"/>
  <c r="L71" i="1"/>
  <c r="L74" i="1"/>
  <c r="L75" i="1"/>
  <c r="E80" i="1"/>
  <c r="E83" i="1"/>
  <c r="E84" i="1"/>
  <c r="F80" i="1"/>
  <c r="F84" i="1" s="1"/>
  <c r="F83" i="1"/>
  <c r="G80" i="1"/>
  <c r="G84" i="1" s="1"/>
  <c r="G83" i="1"/>
  <c r="H80" i="1"/>
  <c r="H83" i="1"/>
  <c r="H84" i="1"/>
  <c r="I80" i="1"/>
  <c r="I83" i="1"/>
  <c r="I84" i="1"/>
  <c r="J80" i="1"/>
  <c r="J84" i="1" s="1"/>
  <c r="J83" i="1"/>
  <c r="K80" i="1"/>
  <c r="K84" i="1" s="1"/>
  <c r="K83" i="1"/>
  <c r="L80" i="1"/>
  <c r="L83" i="1"/>
  <c r="L84" i="1"/>
  <c r="E89" i="1"/>
  <c r="E92" i="1"/>
  <c r="E93" i="1"/>
  <c r="F89" i="1"/>
  <c r="F92" i="1"/>
  <c r="F93" i="1"/>
  <c r="G89" i="1"/>
  <c r="G93" i="1" s="1"/>
  <c r="G92" i="1"/>
  <c r="H89" i="1"/>
  <c r="H93" i="1" s="1"/>
  <c r="H92" i="1"/>
  <c r="I89" i="1"/>
  <c r="I92" i="1"/>
  <c r="I93" i="1"/>
  <c r="J89" i="1"/>
  <c r="J92" i="1"/>
  <c r="J93" i="1"/>
  <c r="K89" i="1"/>
  <c r="K93" i="1" s="1"/>
  <c r="K92" i="1"/>
  <c r="L89" i="1"/>
  <c r="L93" i="1" s="1"/>
  <c r="L92" i="1"/>
  <c r="E98" i="1"/>
  <c r="E101" i="1"/>
  <c r="F98" i="1"/>
  <c r="F102" i="1" s="1"/>
  <c r="F101" i="1"/>
  <c r="G98" i="1"/>
  <c r="G101" i="1"/>
  <c r="H98" i="1"/>
  <c r="H102" i="1" s="1"/>
  <c r="H101" i="1"/>
  <c r="I98" i="1"/>
  <c r="I101" i="1"/>
  <c r="J98" i="1"/>
  <c r="J102" i="1" s="1"/>
  <c r="J101" i="1"/>
  <c r="E107" i="1"/>
  <c r="E111" i="1" s="1"/>
  <c r="M112" i="1" s="1"/>
  <c r="E110" i="1"/>
  <c r="F107" i="1"/>
  <c r="F110" i="1"/>
  <c r="F111" i="1"/>
  <c r="G107" i="1"/>
  <c r="G110" i="1"/>
  <c r="G111" i="1"/>
  <c r="H107" i="1"/>
  <c r="H111" i="1" s="1"/>
  <c r="H110" i="1"/>
  <c r="I107" i="1"/>
  <c r="I111" i="1" s="1"/>
  <c r="I110" i="1"/>
  <c r="J107" i="1"/>
  <c r="J110" i="1"/>
  <c r="J111" i="1"/>
  <c r="K107" i="1"/>
  <c r="K110" i="1"/>
  <c r="K111" i="1"/>
  <c r="L107" i="1"/>
  <c r="L111" i="1" s="1"/>
  <c r="L110" i="1"/>
  <c r="G27" i="15"/>
  <c r="G4" i="15"/>
  <c r="G5" i="15"/>
  <c r="G6" i="15"/>
  <c r="G7" i="15"/>
  <c r="G8" i="15"/>
  <c r="G9" i="15"/>
  <c r="G10" i="15"/>
  <c r="G11" i="15"/>
  <c r="G12" i="15"/>
  <c r="G13" i="15"/>
  <c r="G14" i="15"/>
  <c r="G15" i="15"/>
  <c r="G16" i="15"/>
  <c r="G17" i="15"/>
  <c r="G18" i="15"/>
  <c r="G19" i="15"/>
  <c r="G20" i="15"/>
  <c r="G21" i="15"/>
  <c r="G22" i="15"/>
  <c r="G23" i="15"/>
  <c r="G24" i="15"/>
  <c r="G25" i="15"/>
  <c r="G26" i="15"/>
  <c r="G4" i="22"/>
  <c r="H6" i="22" s="1"/>
  <c r="B19" i="19" s="1"/>
  <c r="G5" i="22"/>
  <c r="G9" i="2"/>
  <c r="G22" i="2" s="1"/>
  <c r="B14" i="19" s="1"/>
  <c r="E13" i="2"/>
  <c r="E16" i="2"/>
  <c r="E17" i="2"/>
  <c r="G19" i="2"/>
  <c r="L11" i="3"/>
  <c r="G10" i="5"/>
  <c r="B16" i="19" s="1"/>
  <c r="G8" i="6"/>
  <c r="G22" i="6" s="1"/>
  <c r="B17" i="19" s="1"/>
  <c r="G15" i="6"/>
  <c r="G20" i="6"/>
  <c r="I10" i="4"/>
  <c r="I21" i="8"/>
  <c r="I23" i="8"/>
  <c r="H6" i="13"/>
  <c r="H7" i="13"/>
  <c r="K98" i="1"/>
  <c r="K101" i="1"/>
  <c r="H6" i="18"/>
  <c r="L8" i="18" s="1"/>
  <c r="L2" i="18"/>
  <c r="H7" i="18"/>
  <c r="L17" i="18" s="1"/>
  <c r="H8" i="18"/>
  <c r="L23" i="18" s="1"/>
  <c r="H9" i="18"/>
  <c r="L31" i="18" s="1"/>
  <c r="L29" i="18"/>
  <c r="H10" i="18"/>
  <c r="O9" i="18" s="1"/>
  <c r="H11" i="18"/>
  <c r="O15" i="18" s="1"/>
  <c r="H12" i="18"/>
  <c r="O23" i="18" s="1"/>
  <c r="H13" i="18"/>
  <c r="O32" i="18" s="1"/>
  <c r="O33" i="18"/>
  <c r="I4" i="18"/>
  <c r="I5" i="18"/>
  <c r="H5" i="16"/>
  <c r="H6" i="16"/>
  <c r="B18" i="19"/>
  <c r="B15" i="19"/>
  <c r="H13" i="16"/>
  <c r="H12" i="16"/>
  <c r="H11" i="16"/>
  <c r="H10" i="16"/>
  <c r="H8" i="16"/>
  <c r="H9" i="16"/>
  <c r="H7" i="16"/>
  <c r="J12" i="17"/>
  <c r="J21" i="17"/>
  <c r="J22" i="17"/>
  <c r="J23" i="17"/>
  <c r="J24" i="17"/>
  <c r="J25" i="17"/>
  <c r="J26" i="17"/>
  <c r="J20" i="17"/>
  <c r="J18" i="17"/>
  <c r="J19" i="17"/>
  <c r="J17" i="17"/>
  <c r="J13" i="17"/>
  <c r="J14" i="17"/>
  <c r="J15" i="17"/>
  <c r="J16" i="17"/>
  <c r="J11" i="17"/>
  <c r="J7" i="17"/>
  <c r="J8" i="17"/>
  <c r="J9" i="17"/>
  <c r="J10" i="17"/>
  <c r="J6" i="17"/>
  <c r="K27" i="17" s="1"/>
  <c r="E18" i="19" s="1"/>
  <c r="H8" i="13"/>
  <c r="H9" i="13"/>
  <c r="H10" i="13"/>
  <c r="I28" i="11"/>
  <c r="I18" i="8"/>
  <c r="I19" i="11"/>
  <c r="I36" i="11"/>
  <c r="I35" i="11"/>
  <c r="I33" i="11"/>
  <c r="I34" i="11"/>
  <c r="I32" i="11"/>
  <c r="I30" i="11"/>
  <c r="I29" i="11"/>
  <c r="I25" i="11"/>
  <c r="I31" i="11"/>
  <c r="I27" i="11"/>
  <c r="I24" i="11"/>
  <c r="I23" i="11"/>
  <c r="I5" i="11"/>
  <c r="I6" i="11"/>
  <c r="I7" i="11"/>
  <c r="I8" i="11"/>
  <c r="I9" i="11"/>
  <c r="I10" i="11"/>
  <c r="I11" i="11"/>
  <c r="I12" i="11"/>
  <c r="I13" i="11"/>
  <c r="I14" i="11"/>
  <c r="I15" i="11"/>
  <c r="I16" i="11"/>
  <c r="I17" i="11"/>
  <c r="I18" i="11"/>
  <c r="I20" i="11"/>
  <c r="I21" i="11"/>
  <c r="I22" i="11"/>
  <c r="J39" i="9"/>
  <c r="J43" i="9"/>
  <c r="J25" i="9"/>
  <c r="J26" i="9"/>
  <c r="J27" i="9"/>
  <c r="J28" i="9"/>
  <c r="J29" i="9"/>
  <c r="J30" i="9"/>
  <c r="J31" i="9"/>
  <c r="J32" i="9"/>
  <c r="J33" i="9"/>
  <c r="J34" i="9"/>
  <c r="J35" i="9"/>
  <c r="J36" i="9"/>
  <c r="J37" i="9"/>
  <c r="J38" i="9"/>
  <c r="J40" i="9"/>
  <c r="J41" i="9"/>
  <c r="J42" i="9"/>
  <c r="J24" i="9"/>
  <c r="J23" i="9"/>
  <c r="J22" i="9"/>
  <c r="I25" i="8"/>
  <c r="I5" i="8"/>
  <c r="I12" i="8"/>
  <c r="I15" i="8"/>
  <c r="F9" i="9"/>
  <c r="F15" i="9"/>
  <c r="F18" i="9"/>
  <c r="F6" i="9"/>
  <c r="F7" i="9"/>
  <c r="F8" i="9"/>
  <c r="F10" i="9"/>
  <c r="F11" i="9"/>
  <c r="F12" i="9"/>
  <c r="F13" i="9"/>
  <c r="F14" i="9"/>
  <c r="F16" i="9"/>
  <c r="F17" i="9"/>
  <c r="F5" i="9"/>
  <c r="I27" i="8"/>
  <c r="I26" i="8"/>
  <c r="I24" i="8"/>
  <c r="I22" i="8"/>
  <c r="I6" i="8"/>
  <c r="I7" i="8"/>
  <c r="I8" i="8"/>
  <c r="I9" i="8"/>
  <c r="I10" i="8"/>
  <c r="I11" i="8"/>
  <c r="I13" i="8"/>
  <c r="I14" i="8"/>
  <c r="I16" i="8"/>
  <c r="I17" i="8"/>
  <c r="I19" i="8"/>
  <c r="I20" i="8"/>
  <c r="O26" i="18" l="1"/>
  <c r="O21" i="18"/>
  <c r="O10" i="18"/>
  <c r="O16" i="18"/>
  <c r="L26" i="18"/>
  <c r="L21" i="18"/>
  <c r="L25" i="18"/>
  <c r="O20" i="18"/>
  <c r="O25" i="18"/>
  <c r="O12" i="18"/>
  <c r="O14" i="18"/>
  <c r="L30" i="18"/>
  <c r="O29" i="18"/>
  <c r="O30" i="18"/>
  <c r="O18" i="18"/>
  <c r="O22" i="18"/>
  <c r="O19" i="18"/>
  <c r="O24" i="18"/>
  <c r="O13" i="18"/>
  <c r="O17" i="18"/>
  <c r="O11" i="18"/>
  <c r="L27" i="18"/>
  <c r="L32" i="18"/>
  <c r="L28" i="18"/>
  <c r="L33" i="18"/>
  <c r="L18" i="18"/>
  <c r="L20" i="18"/>
  <c r="L24" i="18"/>
  <c r="L22" i="18"/>
  <c r="L19" i="18"/>
  <c r="L5" i="18"/>
  <c r="L6" i="18"/>
  <c r="L9" i="18"/>
  <c r="M76" i="1"/>
  <c r="M58" i="1"/>
  <c r="M40" i="1"/>
  <c r="M13" i="1"/>
  <c r="M94" i="1"/>
  <c r="M85" i="1"/>
  <c r="M31" i="1"/>
  <c r="M22" i="1"/>
  <c r="O3" i="18"/>
  <c r="E102" i="1"/>
  <c r="O2" i="18"/>
  <c r="L10" i="18"/>
  <c r="L14" i="18"/>
  <c r="L15" i="18"/>
  <c r="G102" i="1"/>
  <c r="O27" i="18"/>
  <c r="O31" i="18"/>
  <c r="O4" i="18"/>
  <c r="O8" i="18"/>
  <c r="L12" i="18"/>
  <c r="L16" i="18"/>
  <c r="L3" i="18"/>
  <c r="L7" i="18"/>
  <c r="O6" i="18"/>
  <c r="G19" i="9"/>
  <c r="J28" i="8"/>
  <c r="J37" i="11"/>
  <c r="E15" i="19" s="1"/>
  <c r="I14" i="16"/>
  <c r="E19" i="19" s="1"/>
  <c r="O7" i="18"/>
  <c r="L11" i="18"/>
  <c r="I102" i="1"/>
  <c r="K44" i="9"/>
  <c r="I11" i="13"/>
  <c r="O28" i="18"/>
  <c r="O5" i="18"/>
  <c r="L13" i="18"/>
  <c r="L4" i="18"/>
  <c r="K102" i="1"/>
  <c r="H28" i="15"/>
  <c r="E16" i="19" s="1"/>
  <c r="E13" i="19"/>
  <c r="E17" i="19"/>
  <c r="M103" i="1"/>
  <c r="M115" i="1" s="1"/>
  <c r="K46" i="9" l="1"/>
  <c r="E14" i="19" s="1"/>
  <c r="I10" i="18"/>
  <c r="I18" i="16"/>
  <c r="I6" i="18"/>
  <c r="E9" i="22"/>
  <c r="B20" i="19" s="1"/>
  <c r="B13" i="19"/>
  <c r="D31" i="15" l="1"/>
  <c r="I20" i="16" s="1"/>
  <c r="E20" i="19" s="1"/>
  <c r="J14" i="18"/>
  <c r="G13" i="19" l="1"/>
  <c r="G20" i="19"/>
</calcChain>
</file>

<file path=xl/comments1.xml><?xml version="1.0" encoding="utf-8"?>
<comments xmlns="http://schemas.openxmlformats.org/spreadsheetml/2006/main">
  <authors>
    <author>Nyírő Krisztina</author>
    <author>Gazdasági és Műszaki Főigazgatóság</author>
  </authors>
  <commentList>
    <comment ref="A4" authorId="0" shapeId="0">
      <text>
        <r>
          <rPr>
            <sz val="11"/>
            <color indexed="10"/>
            <rFont val="Times New Roman"/>
            <family val="1"/>
            <charset val="238"/>
          </rPr>
          <t>Az oktató, illetve a kutató csak azokat a kontakt órákat számíthatja be értékelésébe, amelyeket személy szerint megtartott, valamint érte egyéb, külön díjazásban nem részesült.</t>
        </r>
        <r>
          <rPr>
            <sz val="11"/>
            <color indexed="81"/>
            <rFont val="Times New Roman"/>
            <family val="1"/>
            <charset val="238"/>
          </rPr>
          <t xml:space="preserve">
</t>
        </r>
        <r>
          <rPr>
            <sz val="11"/>
            <color indexed="10"/>
            <rFont val="Times New Roman"/>
            <family val="1"/>
            <charset val="238"/>
          </rPr>
          <t xml:space="preserve">Az összevontan megtartott kontakt órákat a cellák kitöltésekor egy tantárgyként kell kezelni. </t>
        </r>
      </text>
    </comment>
    <comment ref="C33" authorId="1" shapeId="0">
      <text>
        <r>
          <rPr>
            <sz val="10"/>
            <color indexed="10"/>
            <rFont val="Times New Roman"/>
            <family val="1"/>
            <charset val="238"/>
          </rPr>
          <t>Kivéve azon közalkalmazottak esetében, akiknél az oktatott tárgyak tananyagának leadása kizárólag idegen nyelven történhet.</t>
        </r>
      </text>
    </comment>
    <comment ref="C60" authorId="1" shapeId="0">
      <text>
        <r>
          <rPr>
            <sz val="10"/>
            <color indexed="10"/>
            <rFont val="Times New Roman"/>
            <family val="1"/>
            <charset val="238"/>
          </rPr>
          <t>Kivéve azon közalkalmazottak esetében, akiknél az oktatott tárgyak tananyagának leadása kizárólag idegen nyelven történhet.</t>
        </r>
      </text>
    </comment>
    <comment ref="C69" authorId="0" shapeId="0">
      <text>
        <r>
          <rPr>
            <sz val="10"/>
            <color indexed="10"/>
            <rFont val="Tahoma"/>
            <family val="2"/>
            <charset val="238"/>
          </rPr>
          <t>Üzemben v. termőhelyi viszonyok között lebonyolított gyakorlatok.</t>
        </r>
      </text>
    </comment>
    <comment ref="C78" authorId="1" shapeId="0">
      <text>
        <r>
          <rPr>
            <sz val="10"/>
            <color indexed="10"/>
            <rFont val="Times New Roman"/>
            <family val="1"/>
            <charset val="238"/>
          </rPr>
          <t>Kivéve azon közalkalmazottak esetében, akiknél az oktatott tárgyak tananyagának leadása kizárólag idegen nyelven történhet.</t>
        </r>
      </text>
    </comment>
    <comment ref="C87" authorId="0" shapeId="0">
      <text>
        <r>
          <rPr>
            <sz val="8"/>
            <color indexed="10"/>
            <rFont val="Tahoma"/>
            <family val="2"/>
            <charset val="238"/>
          </rPr>
          <t>Ebben a kategóriában számolható el az a felkészülési időszak, amely alatt az oktató/kutató a tárgyakhoz kapcsolódó számítási, illetve mérési feladatokat elkészíti, kidolgozza.</t>
        </r>
        <r>
          <rPr>
            <sz val="8"/>
            <color indexed="81"/>
            <rFont val="Tahoma"/>
            <charset val="238"/>
          </rPr>
          <t xml:space="preserve">
</t>
        </r>
      </text>
    </comment>
    <comment ref="C105" authorId="1" shapeId="0">
      <text>
        <r>
          <rPr>
            <sz val="10"/>
            <color indexed="10"/>
            <rFont val="Times New Roman"/>
            <family val="1"/>
            <charset val="238"/>
          </rPr>
          <t>Kivéve azon közalkalmazottak esetében, akiknél az oktatott tárgyak tananyagának leadása kizárólag idegen nyelven történhet.</t>
        </r>
        <r>
          <rPr>
            <sz val="8"/>
            <color indexed="81"/>
            <rFont val="Tahoma"/>
            <charset val="238"/>
          </rPr>
          <t xml:space="preserve">
</t>
        </r>
      </text>
    </comment>
  </commentList>
</comments>
</file>

<file path=xl/comments10.xml><?xml version="1.0" encoding="utf-8"?>
<comments xmlns="http://schemas.openxmlformats.org/spreadsheetml/2006/main">
  <authors>
    <author>Gazdasági és Műszaki Főigazgatóság</author>
  </authors>
  <commentList>
    <comment ref="A36" authorId="0" shapeId="0">
      <text>
        <r>
          <rPr>
            <sz val="8"/>
            <color indexed="10"/>
            <rFont val="Tahoma"/>
            <family val="2"/>
            <charset val="238"/>
          </rPr>
          <t>Az elnyert ösztöndíj (Széchenyi Professzori Ösztöndíj – SZPÖ, Bolyai János Kutatói Ösztöndíj …stb.) időtartama alatt – annak lejártáig – az oktató/kutató minden évben jogosult annak elszámolására.</t>
        </r>
      </text>
    </comment>
  </commentList>
</comments>
</file>

<file path=xl/comments11.xml><?xml version="1.0" encoding="utf-8"?>
<comments xmlns="http://schemas.openxmlformats.org/spreadsheetml/2006/main">
  <authors>
    <author>Gazdasági és Műszaki Főigazgatóság</author>
  </authors>
  <commentList>
    <comment ref="A6" authorId="0" shapeId="0">
      <text>
        <r>
          <rPr>
            <sz val="8"/>
            <color indexed="10"/>
            <rFont val="Tahoma"/>
            <family val="2"/>
            <charset val="238"/>
          </rPr>
          <t>A természettudományi szakterület külön is értékelt egyik főbb sajátossága az Impakt Faktor – a tudományos folyóiratok átlagos idézettsége alapján létrehozott mutatószám – és a kutatási dokumentációs tevékenység. 
Az Impakt Faktor (IF) kiszámítása során az ISI (Institute of Scientific Information) a folyóirat előző két évben publikált minden cikkére a tárgyévben kapott minden idézetet összeszámlál és ezt osztja az előző két évben a folyóiratban megjelent „idézhető cikkek” számával. 
Az utolsó öt év kumulált összegének feltüntetése mellett a tárgyévben elért mutatószám megadása is szükséges.</t>
        </r>
      </text>
    </comment>
    <comment ref="A8" authorId="0" shapeId="0">
      <text>
        <r>
          <rPr>
            <sz val="8"/>
            <color indexed="10"/>
            <rFont val="Tahoma"/>
            <family val="2"/>
            <charset val="238"/>
          </rPr>
          <t xml:space="preserve">Kutatási dokumentációként csak zárójelentések, teljes egészében elkészült tervek értékelhetők, részjelentések nem. Az egyes sorok (kutatási zárójelentések, műszaki tervek, szakértői jelentések) eredményének kiszámításakor figyelembe kell venni azt is, hogy hányan vettek részt az adott dokumentáció elkészítésében. 
Példa: Tegyük fel, hogy egy szakértői jelentés elkészítésén hárman dolgoznak. Az egyik munkatárs az adott feladatból nagyobb részt vállal, mint a másik kettő. Mondjuk a részvétel 50 – 25 – 25 százalékos. Akkor az egyes munkatársak az alábbi pontszámokat írhatják be önértékelésük megfelelő sorába: 
1.  1 db x 0,5 = 0,5
2.  1 db x 0,25 = 0,25
3.  1 db x 0,25 = 0,25
</t>
        </r>
      </text>
    </comment>
    <comment ref="B8" authorId="0" shapeId="0">
      <text>
        <r>
          <rPr>
            <sz val="8"/>
            <color indexed="10"/>
            <rFont val="Tahoma"/>
            <family val="2"/>
            <charset val="238"/>
          </rPr>
          <t>Kutatási dokumentációként csak zárójelentések, teljes egészében elkészült tervek értékelhetők, részjelentések nem. Az egyes sorok (kutatási zárójelentések, műszaki tervek, szakértői jelentések) eredményének kiszámításakor figyelembe kell venni azt is, hogy hányan vettek részt az adott dokumentáció elkészítésében. 
Példa: Tegyük fel, hogy egy szakértői jelentés elkészítésén hárman dolgoznak. Az egyik munkatárs az adott feladatból nagyobb részt vállal, mint a másik kettő. Mondjuk a részvétel 50 – 25 – 25 százalékos. Akkor az egyes munkatársak az alábbi pontszámokat írhatják be önértékelésük megfelelő sorába: 
1.  1 db x 0,5 = 0,5
2.  1 db x 0,25 = 0,25
3.  1 db x 0,25 = 0,25</t>
        </r>
      </text>
    </comment>
    <comment ref="F8" authorId="0" shapeId="0">
      <text>
        <r>
          <rPr>
            <sz val="8"/>
            <color indexed="10"/>
            <rFont val="Tahoma"/>
            <family val="2"/>
            <charset val="238"/>
          </rPr>
          <t>a részvételi hányadot külön-külön kell kiszámolni minden zárójelentésre  és ezeket kell összeadni</t>
        </r>
      </text>
    </comment>
    <comment ref="B9" authorId="0" shapeId="0">
      <text>
        <r>
          <rPr>
            <sz val="8"/>
            <color indexed="10"/>
            <rFont val="Tahoma"/>
            <family val="2"/>
            <charset val="238"/>
          </rPr>
          <t>Kutatási dokumentációként csak zárójelentések, teljes egészében elkészült tervek értékelhetők, részjelentések nem. Az egyes sorok (kutatási zárójelentések, műszaki tervek, szakértői jelentések) eredményének kiszámításakor figyelembe kell venni azt is, hogy hányan vettek részt az adott dokumentáció elkészítésében. 
Példa: Tegyük fel, hogy egy szakértői jelentés elkészítésén hárman dolgoznak. Az egyik munkatárs az adott feladatból nagyobb részt vállal, mint a másik kettő. Mondjuk a részvétel 50 – 25 – 25 százalékos. Akkor az egyes munkatársak az alábbi pontszámokat írhatják be önértékelésük megfelelő sorába: 
1.  1 db x 0,5 = 0,5
2.  1 db x 0,25 = 0,25
3.  1 db x 0,25 = 0,25</t>
        </r>
        <r>
          <rPr>
            <sz val="8"/>
            <color indexed="81"/>
            <rFont val="Tahoma"/>
            <charset val="238"/>
          </rPr>
          <t xml:space="preserve">
</t>
        </r>
      </text>
    </comment>
    <comment ref="F9" authorId="0" shapeId="0">
      <text>
        <r>
          <rPr>
            <sz val="8"/>
            <color indexed="10"/>
            <rFont val="Tahoma"/>
            <family val="2"/>
            <charset val="238"/>
          </rPr>
          <t>a részvételi hányadot külön-külön kell kiszámolni minden műszaki tervre  és ezeket kell összeadni</t>
        </r>
      </text>
    </comment>
    <comment ref="B10" authorId="0" shapeId="0">
      <text>
        <r>
          <rPr>
            <sz val="8"/>
            <color indexed="10"/>
            <rFont val="Tahoma"/>
            <family val="2"/>
            <charset val="238"/>
          </rPr>
          <t>Kutatási dokumentációként csak zárójelentések, teljes egészében elkészült tervek értékelhetők, részjelentések nem. Az egyes sorok (kutatási zárójelentések, műszaki tervek, szakértői jelentések) eredményének kiszámításakor figyelembe kell venni azt is, hogy hányan vettek részt az adott dokumentáció elkészítésében. 
Példa: Tegyük fel, hogy egy szakértői jelentés elkészítésén hárman dolgoznak. Az egyik munkatárs az adott feladatból nagyobb részt vállal, mint a másik kettő. Mondjuk a részvétel 50 – 25 – 25 százalékos. Akkor az egyes munkatársak az alábbi pontszámokat írhatják be önértékelésük megfelelő sorába: 
1.  1 db x 0,5  = 0,5
2.  1 db x 0,25 = 0,25
3.  1 db x 0,25 = 0,25</t>
        </r>
      </text>
    </comment>
    <comment ref="F10" authorId="0" shapeId="0">
      <text>
        <r>
          <rPr>
            <sz val="8"/>
            <color indexed="10"/>
            <rFont val="Tahoma"/>
            <family val="2"/>
            <charset val="238"/>
          </rPr>
          <t>a részvételi hányadot külön-külön kell kiszámolni minden szakértői jelentésre  és ezeket kell összeadni</t>
        </r>
      </text>
    </comment>
  </commentList>
</comments>
</file>

<file path=xl/comments12.xml><?xml version="1.0" encoding="utf-8"?>
<comments xmlns="http://schemas.openxmlformats.org/spreadsheetml/2006/main">
  <authors>
    <author>Gazdasági és Műszaki Főigazgatóság</author>
  </authors>
  <commentList>
    <comment ref="A6" authorId="0" shapeId="0">
      <text>
        <r>
          <rPr>
            <sz val="8"/>
            <color indexed="10"/>
            <rFont val="Tahoma"/>
            <family val="2"/>
            <charset val="238"/>
          </rPr>
          <t>A találmányok, szabadalmak és növényfajták – azok hazai, illetve külföldi hasznosítását kivéve – csak egyszer, az elismerés évében érvényesíthető</t>
        </r>
      </text>
    </comment>
    <comment ref="F6" authorId="0" shapeId="0">
      <text>
        <r>
          <rPr>
            <sz val="8"/>
            <color indexed="10"/>
            <rFont val="Tahoma"/>
            <family val="2"/>
            <charset val="238"/>
          </rPr>
          <t>a feltalálási hányadot külön-külön kell kiszámolni minden találmányra és ezeket kell összeadni</t>
        </r>
      </text>
    </comment>
    <comment ref="F7" authorId="0" shapeId="0">
      <text>
        <r>
          <rPr>
            <sz val="8"/>
            <color indexed="10"/>
            <rFont val="Tahoma"/>
            <family val="2"/>
            <charset val="238"/>
          </rPr>
          <t>a feltalálási hányadot külön-külön kell kiszámolni minden találmányra és ezeket kell összeadni</t>
        </r>
      </text>
    </comment>
    <comment ref="F8" authorId="0" shapeId="0">
      <text>
        <r>
          <rPr>
            <sz val="8"/>
            <color indexed="10"/>
            <rFont val="Tahoma"/>
            <family val="2"/>
            <charset val="238"/>
          </rPr>
          <t>a feltalálási hányadot külön-külön kell kiszámolni minden szabadalomra és ezeket kell összeadni</t>
        </r>
        <r>
          <rPr>
            <sz val="8"/>
            <color indexed="81"/>
            <rFont val="Tahoma"/>
            <charset val="238"/>
          </rPr>
          <t xml:space="preserve">
</t>
        </r>
      </text>
    </comment>
    <comment ref="F9" authorId="0" shapeId="0">
      <text>
        <r>
          <rPr>
            <sz val="8"/>
            <color indexed="10"/>
            <rFont val="Tahoma"/>
            <family val="2"/>
            <charset val="238"/>
          </rPr>
          <t xml:space="preserve">a feltalálási hányadot külön-külön kell kiszámolni minden szabadalomra és ezeket kell összeadni
</t>
        </r>
      </text>
    </comment>
    <comment ref="F10" authorId="0" shapeId="0">
      <text>
        <r>
          <rPr>
            <sz val="8"/>
            <color indexed="10"/>
            <rFont val="Tahoma"/>
            <family val="2"/>
            <charset val="238"/>
          </rPr>
          <t>a feltalálási hányadot külön-külön kell kiszámolni minden szabadalomra és ezeket kell összeadn</t>
        </r>
        <r>
          <rPr>
            <sz val="8"/>
            <color indexed="81"/>
            <rFont val="Tahoma"/>
            <family val="2"/>
            <charset val="238"/>
          </rPr>
          <t>i</t>
        </r>
        <r>
          <rPr>
            <b/>
            <sz val="8"/>
            <color indexed="81"/>
            <rFont val="Tahoma"/>
            <charset val="238"/>
          </rPr>
          <t xml:space="preserve">
</t>
        </r>
      </text>
    </comment>
    <comment ref="A12" authorId="0" shapeId="0">
      <text>
        <r>
          <rPr>
            <sz val="8"/>
            <color indexed="10"/>
            <rFont val="Tahoma"/>
            <family val="2"/>
            <charset val="238"/>
          </rPr>
          <t>A találmányok, szabadalmak és növényfajták – azok hazai, illetve külföldi hasznosítását kivéve – csak egyszer, az elismerés évében érvényesíthető</t>
        </r>
      </text>
    </comment>
    <comment ref="F12" authorId="0" shapeId="0">
      <text>
        <r>
          <rPr>
            <sz val="8"/>
            <color indexed="10"/>
            <rFont val="Tahoma"/>
            <family val="2"/>
            <charset val="238"/>
          </rPr>
          <t xml:space="preserve">a feltalálási hányadot külön-külön kell kiszámolni minden fajtára és ezeket kell összeadni
</t>
        </r>
      </text>
    </comment>
    <comment ref="F13" authorId="0" shapeId="0">
      <text>
        <r>
          <rPr>
            <sz val="8"/>
            <color indexed="10"/>
            <rFont val="Tahoma"/>
            <family val="2"/>
            <charset val="238"/>
          </rPr>
          <t>a feltalálási hányadot külön-külön kell kiszámolni minden fajtára és ezeket kell összeadni</t>
        </r>
      </text>
    </comment>
    <comment ref="F14" authorId="0" shapeId="0">
      <text>
        <r>
          <rPr>
            <sz val="8"/>
            <color indexed="10"/>
            <rFont val="Tahoma"/>
            <family val="2"/>
            <charset val="238"/>
          </rPr>
          <t>a feltalálási hányadot külön-külön kell kiszámolni minden fajtára és ezeket kell összeadni</t>
        </r>
      </text>
    </comment>
    <comment ref="F15" authorId="0" shapeId="0">
      <text>
        <r>
          <rPr>
            <sz val="8"/>
            <color indexed="10"/>
            <rFont val="Tahoma"/>
            <family val="2"/>
            <charset val="238"/>
          </rPr>
          <t>a feltalálási hányadot külön-külön kell kiszámolni minden fajtára és ezeket kell összeadni</t>
        </r>
      </text>
    </comment>
    <comment ref="F16" authorId="0" shapeId="0">
      <text>
        <r>
          <rPr>
            <sz val="8"/>
            <color indexed="10"/>
            <rFont val="Tahoma"/>
            <family val="2"/>
            <charset val="238"/>
          </rPr>
          <t>a feltalálási hányadot külön-külön kell kiszámolni minden fajtára és ezeket kell összeadni</t>
        </r>
      </text>
    </comment>
    <comment ref="A17" authorId="0" shapeId="0">
      <text>
        <r>
          <rPr>
            <sz val="8"/>
            <color indexed="10"/>
            <rFont val="Tahoma"/>
            <family val="2"/>
            <charset val="238"/>
          </rPr>
          <t xml:space="preserve">A kutatási/fejlesztési dokumentációk készítésekor szintén a természettudományi szakterület megfelelő soraira alkalmazott szabályok érvényesek.
Kutatási dokumentációként csak zárójelentések, teljes egészében elkészült tervek értékelhetők, részjelentések nem. Az egyes sorok (kutatási zárójelentések, műszaki tervek, szakértői jelentések) eredményének kiszámításakor figyelembe kell venni azt is, hogy hányan vettek részt az adott dokumentáció elkészítésében. 
Példa: Tegyük fel, hogy egy szakértői jelentés elkészítésén hárman dolgoznak. Az egyik munkatárs az adott feladatból nagyobb részt vállal, mint a másik kettő, mondjuk a részvétel 50 – 25 – 25 százalékos. Akkor az egyes munkatársak az alábbi pontszámokat írhatják be önértékelésük megfelelő sorába: 
1.  1 db x 0,5 =0,5
2.  1 db x 0,25 = 0,25
3.  1 db x 0,25 = 0,25
</t>
        </r>
      </text>
    </comment>
    <comment ref="G17" authorId="0" shapeId="0">
      <text>
        <r>
          <rPr>
            <sz val="8"/>
            <color indexed="10"/>
            <rFont val="Tahoma"/>
            <family val="2"/>
            <charset val="238"/>
          </rPr>
          <t>a részvételi hányadot külön-külön kell kiszámolni minden zárójelentésre és ezeket kell összeadni</t>
        </r>
      </text>
    </comment>
    <comment ref="G18" authorId="0" shapeId="0">
      <text>
        <r>
          <rPr>
            <sz val="8"/>
            <color indexed="10"/>
            <rFont val="Tahoma"/>
            <family val="2"/>
            <charset val="238"/>
          </rPr>
          <t>a részvételi hányadot külön-külön kell kiszámolni minden tervre és ezeket kell összeadni</t>
        </r>
      </text>
    </comment>
    <comment ref="G19" authorId="0" shapeId="0">
      <text>
        <r>
          <rPr>
            <sz val="8"/>
            <color indexed="10"/>
            <rFont val="Tahoma"/>
            <family val="2"/>
            <charset val="238"/>
          </rPr>
          <t>a részvételi hányadot külön-külön kell kiszámolni minden jelentésre és ezeket kell összeadni</t>
        </r>
      </text>
    </comment>
  </commentList>
</comments>
</file>

<file path=xl/comments13.xml><?xml version="1.0" encoding="utf-8"?>
<comments xmlns="http://schemas.openxmlformats.org/spreadsheetml/2006/main">
  <authors>
    <author>Gazdasági és Műszaki Főigazgatóság</author>
  </authors>
  <commentList>
    <comment ref="F3" authorId="0" shapeId="0">
      <text>
        <r>
          <rPr>
            <sz val="8"/>
            <color indexed="10"/>
            <rFont val="Tahoma"/>
            <family val="2"/>
            <charset val="238"/>
          </rPr>
          <t xml:space="preserve">Mind a hazai, mind a külföldi pályázatokon elnyert, valamint a kutatási és oktatási megbízásokból származó és egyéb összegeknél </t>
        </r>
        <r>
          <rPr>
            <b/>
            <sz val="8"/>
            <color indexed="10"/>
            <rFont val="Tahoma"/>
            <family val="2"/>
            <charset val="238"/>
          </rPr>
          <t>millió forintba</t>
        </r>
        <r>
          <rPr>
            <sz val="8"/>
            <color indexed="10"/>
            <rFont val="Tahoma"/>
            <family val="2"/>
            <charset val="238"/>
          </rPr>
          <t xml:space="preserve">n kell számolni.
A részvételi arány egy pályázat esetén maximum egy lehet.
Több pályázat esetén a redukált támogatást külön-külön kell kiszámolni a pályázatokra, valamint megbízásokra és a redukált támogatás értékeket kell összeadni.
</t>
        </r>
        <r>
          <rPr>
            <b/>
            <i/>
            <u/>
            <sz val="8"/>
            <color indexed="10"/>
            <rFont val="Tahoma"/>
            <family val="2"/>
            <charset val="238"/>
          </rPr>
          <t xml:space="preserve">Példa: </t>
        </r>
        <r>
          <rPr>
            <i/>
            <sz val="8"/>
            <color indexed="10"/>
            <rFont val="Tahoma"/>
            <family val="2"/>
            <charset val="238"/>
          </rPr>
          <t>2 pályázat esetén az első 30 millió Ft elnyert összegűnél a részvételi arány 0,7, míg a második 8 millió Ft értékű pályázatnál a részvételi arány 0,1. A beírandó érték kiszámolása: (30MFt x 0,7)+(8 MFt x 0,1)=21+0,8= 21,8</t>
        </r>
      </text>
    </comment>
    <comment ref="A4" authorId="0" shapeId="0">
      <text>
        <r>
          <rPr>
            <sz val="8"/>
            <color indexed="10"/>
            <rFont val="Tahoma"/>
            <family val="2"/>
            <charset val="238"/>
          </rPr>
          <t>A 3.1. sorban a nem nyertes munkákat is el lehet számolni.</t>
        </r>
        <r>
          <rPr>
            <b/>
            <sz val="8"/>
            <color indexed="81"/>
            <rFont val="Tahoma"/>
            <charset val="238"/>
          </rPr>
          <t xml:space="preserve">
</t>
        </r>
      </text>
    </comment>
    <comment ref="A6" authorId="0" shapeId="0">
      <text>
        <r>
          <rPr>
            <sz val="8"/>
            <color indexed="10"/>
            <rFont val="Tahoma"/>
            <family val="2"/>
            <charset val="238"/>
          </rPr>
          <t>Csak azokat az egyetemen elnyert támogatásokat lehet figyelembe venni, amelyek a tárgyévben a Pénzgazdálkodási Igazgatóságra beérkeztek. Más intézmény, cég, vállalkozás tagjaként, alkalmazottjaként elnyert támogatások nem tüntethetők fel az Önértékelő lapon.</t>
        </r>
        <r>
          <rPr>
            <sz val="8"/>
            <color indexed="81"/>
            <rFont val="Tahoma"/>
            <charset val="238"/>
          </rPr>
          <t xml:space="preserve">
</t>
        </r>
      </text>
    </comment>
    <comment ref="A10" authorId="0" shapeId="0">
      <text>
        <r>
          <rPr>
            <sz val="8"/>
            <color indexed="10"/>
            <rFont val="Tahoma"/>
            <family val="2"/>
            <charset val="238"/>
          </rPr>
          <t>Csak azokat az egyetemen elnyert támogatásokat lehet figyelembe venni, amelyek a tárgyévben a Pénzgazdálkodási Igazgatóságra beérkeztek. Más intézmény, cég, vállalkozás tagjaként, alkalmazottjaként elnyert támogatások nem tüntethetők fel az Önértékelő lapon. 
Az oktatási megbízásokból származó bruttó összegeket azok kifizetésének arányában lehet elszámolni.</t>
        </r>
      </text>
    </comment>
    <comment ref="A12" authorId="0" shapeId="0">
      <text>
        <r>
          <rPr>
            <sz val="8"/>
            <color indexed="10"/>
            <rFont val="Tahoma"/>
            <family val="2"/>
            <charset val="238"/>
          </rPr>
          <t>Csak azokat az egyetemen elnyert támogatásokat lehet figyelembe venni, amelyek a tárgyévben a Pénzgazdálkodási Igazgatóságra beérkeztek. Más intézmény, cég, vállalkozás tagjaként, alkalmazottjaként elnyert támogatások nem tüntethetők fel az Önértékelő lapon.</t>
        </r>
        <r>
          <rPr>
            <sz val="8"/>
            <color indexed="81"/>
            <rFont val="Tahoma"/>
            <charset val="238"/>
          </rPr>
          <t xml:space="preserve">
</t>
        </r>
      </text>
    </comment>
    <comment ref="A13" authorId="0" shapeId="0">
      <text>
        <r>
          <rPr>
            <sz val="8"/>
            <color indexed="10"/>
            <rFont val="Tahoma"/>
            <family val="2"/>
            <charset val="238"/>
          </rPr>
          <t>Csak azokat az egyetemen elnyert támogatásokat lehet figyelembe venni, amelyek a tárgyévben a Pénzgazdálkodási Igazgatóságra beérkeztek. Más intézmény, cég, vállalkozás tagjaként, alkalmazottjaként elnyert támogatások nem tüntethetők fel az Önértékelő lapon.</t>
        </r>
      </text>
    </comment>
  </commentList>
</comments>
</file>

<file path=xl/comments2.xml><?xml version="1.0" encoding="utf-8"?>
<comments xmlns="http://schemas.openxmlformats.org/spreadsheetml/2006/main">
  <authors>
    <author>Gazdasági és Műszaki Főigazgatóság</author>
  </authors>
  <commentList>
    <comment ref="C8" authorId="0" shapeId="0">
      <text>
        <r>
          <rPr>
            <sz val="8"/>
            <color indexed="10"/>
            <rFont val="Tahoma"/>
            <family val="2"/>
            <charset val="238"/>
          </rPr>
          <t>Előfordulhat, hogy a hallgató a vizsgált időszakban nem védi meg értekezését. Ebben az esetben áthúzódó dolgozatról beszélünk.</t>
        </r>
      </text>
    </comment>
    <comment ref="C11" authorId="0" shapeId="0">
      <text>
        <r>
          <rPr>
            <sz val="8"/>
            <color indexed="10"/>
            <rFont val="Tahoma"/>
            <family val="2"/>
            <charset val="238"/>
          </rPr>
          <t>Mivel a diplomaterv nem egyenlő a diplomamunkával, az oktató által ráfordított heti óraszám nem lehet több az adott hallgató által ráfordított idő 1/10-nél. Ezt a korlátozást az indokolja, hogy az oktatónak ebben a tevékenységben iránymutató, koordináló szerepe van, direkt módon nem vesz részt az értekezés tervének megírásában.
Több alapadat megadása, azok összevonásával lehetséges.</t>
        </r>
      </text>
    </comment>
  </commentList>
</comments>
</file>

<file path=xl/comments3.xml><?xml version="1.0" encoding="utf-8"?>
<comments xmlns="http://schemas.openxmlformats.org/spreadsheetml/2006/main">
  <authors>
    <author>Gazdasági és Műszaki Főigazgatóság</author>
    <author>Nyírő Krisztina</author>
  </authors>
  <commentList>
    <comment ref="D6" authorId="0" shapeId="0">
      <text>
        <r>
          <rPr>
            <sz val="8"/>
            <color indexed="10"/>
            <rFont val="Tahoma"/>
            <family val="2"/>
            <charset val="238"/>
          </rPr>
          <t>Valamennyi számonkérési forma esetén a hallgatók adott tárgyból tett vizsgáinak vagy gyakorlati jegyeinek számát kell alapul venni. Tehát ha egy hallgatónak adott tárgyból két vizsgajegye van, ebben az esetben 2 főnek tekinthető.</t>
        </r>
      </text>
    </comment>
    <comment ref="E6" authorId="0" shapeId="0">
      <text>
        <r>
          <rPr>
            <sz val="8"/>
            <color indexed="10"/>
            <rFont val="Tahoma"/>
            <family val="2"/>
            <charset val="238"/>
          </rPr>
          <t>Valamennyi számonkérési forma esetén a hallgatók adott tárgyból tett vizsgáinak vagy gyakorlati jegyeinek számát kell alapul venni. Tehát ha egy hallgatónak adott tárgyból két vizsgajegye van, ebben az esetben 2 főnek tekinthető.</t>
        </r>
      </text>
    </comment>
    <comment ref="F6" authorId="1" shapeId="0">
      <text>
        <r>
          <rPr>
            <sz val="8"/>
            <color indexed="81"/>
            <rFont val="Tahoma"/>
            <charset val="238"/>
          </rPr>
          <t xml:space="preserve">A számítási művelet nélkül, csak a végeredményt kell feltüntetni a cellában.
</t>
        </r>
      </text>
    </comment>
    <comment ref="G6" authorId="1" shapeId="0">
      <text>
        <r>
          <rPr>
            <sz val="8"/>
            <color indexed="81"/>
            <rFont val="Tahoma"/>
            <family val="2"/>
            <charset val="238"/>
          </rPr>
          <t>A számítási művelet nélkül, csak a végeredményt kell feltüntetni a cellában.</t>
        </r>
        <r>
          <rPr>
            <sz val="8"/>
            <color indexed="81"/>
            <rFont val="Tahoma"/>
            <charset val="238"/>
          </rPr>
          <t xml:space="preserve">
</t>
        </r>
      </text>
    </comment>
    <comment ref="H6" authorId="1" shapeId="0">
      <text>
        <r>
          <rPr>
            <sz val="8"/>
            <color indexed="81"/>
            <rFont val="Tahoma"/>
            <family val="2"/>
            <charset val="238"/>
          </rPr>
          <t>A számítási művelet nélkül, csak a végeredményt kell feltüntetni a cellában.</t>
        </r>
        <r>
          <rPr>
            <sz val="8"/>
            <color indexed="81"/>
            <rFont val="Tahoma"/>
            <charset val="238"/>
          </rPr>
          <t xml:space="preserve">
</t>
        </r>
      </text>
    </comment>
    <comment ref="I6" authorId="1" shapeId="0">
      <text>
        <r>
          <rPr>
            <sz val="8"/>
            <color indexed="81"/>
            <rFont val="Tahoma"/>
            <charset val="238"/>
          </rPr>
          <t xml:space="preserve">A számítási művelet nélkül, csak a végeredményt kell feltüntetni a cellában.
</t>
        </r>
      </text>
    </comment>
    <comment ref="J6" authorId="0" shapeId="0">
      <text>
        <r>
          <rPr>
            <sz val="8"/>
            <color indexed="10"/>
            <rFont val="Tahoma"/>
            <family val="2"/>
            <charset val="238"/>
          </rPr>
          <t>Kizárólag azonban csak abban az esetben van lehetőség az említett alkalmak beszámítására, ha az oktató/kutató meghívott vendégként vesz részt a bizottság munkájában (amennyiben az érintett és az oktatási intézmény között bármilyen jogviszony fennáll, akkor nem).</t>
        </r>
      </text>
    </comment>
    <comment ref="C10" authorId="0" shapeId="0">
      <text>
        <r>
          <rPr>
            <sz val="8"/>
            <color indexed="10"/>
            <rFont val="Tahoma"/>
            <family val="2"/>
            <charset val="238"/>
          </rPr>
          <t>Kizárólag azonban csak abban az esetben van lehetőség az említett alkalmak beszámítására, ha az oktató/kutató meghívott vendégként vesz részt a bizottság munkájában (amennyiben az érintett és az oktatási intézmény között bármilyen jogviszony fennáll, akkor nem).</t>
        </r>
        <r>
          <rPr>
            <sz val="8"/>
            <color indexed="81"/>
            <rFont val="Tahoma"/>
            <charset val="238"/>
          </rPr>
          <t xml:space="preserve">
</t>
        </r>
      </text>
    </comment>
  </commentList>
</comments>
</file>

<file path=xl/comments4.xml><?xml version="1.0" encoding="utf-8"?>
<comments xmlns="http://schemas.openxmlformats.org/spreadsheetml/2006/main">
  <authors>
    <author>Nyírő Krisztina</author>
  </authors>
  <commentList>
    <comment ref="D4" authorId="0" shapeId="0">
      <text>
        <r>
          <rPr>
            <sz val="8"/>
            <color indexed="81"/>
            <rFont val="Tahoma"/>
            <family val="2"/>
            <charset val="238"/>
          </rPr>
          <t>A számítási művelet nélkül, csak a végeredményt kell feltüntetni a cellában.</t>
        </r>
        <r>
          <rPr>
            <sz val="8"/>
            <color indexed="81"/>
            <rFont val="Tahoma"/>
            <charset val="238"/>
          </rPr>
          <t xml:space="preserve">
</t>
        </r>
      </text>
    </comment>
    <comment ref="E4" authorId="0" shapeId="0">
      <text>
        <r>
          <rPr>
            <sz val="8"/>
            <color indexed="81"/>
            <rFont val="Tahoma"/>
            <family val="2"/>
            <charset val="238"/>
          </rPr>
          <t>A számítási művelet nélkül, csak a végeredményt kell feltüntetni a cellában.</t>
        </r>
        <r>
          <rPr>
            <sz val="8"/>
            <color indexed="81"/>
            <rFont val="Tahoma"/>
            <charset val="238"/>
          </rPr>
          <t xml:space="preserve">
</t>
        </r>
      </text>
    </comment>
    <comment ref="A5" authorId="0" shapeId="0">
      <text>
        <r>
          <rPr>
            <sz val="10"/>
            <color indexed="10"/>
            <rFont val="Times New Roman"/>
            <family val="1"/>
            <charset val="238"/>
          </rPr>
          <t>Több alapadat megadása, azok összevonásával lehetséges!</t>
        </r>
        <r>
          <rPr>
            <sz val="8"/>
            <color indexed="81"/>
            <rFont val="Tahoma"/>
            <charset val="238"/>
          </rPr>
          <t xml:space="preserve">
</t>
        </r>
      </text>
    </comment>
  </commentList>
</comments>
</file>

<file path=xl/comments5.xml><?xml version="1.0" encoding="utf-8"?>
<comments xmlns="http://schemas.openxmlformats.org/spreadsheetml/2006/main">
  <authors>
    <author>Nyírő Krisztina</author>
    <author>Gazdasági és Műszaki Főigazgatóság</author>
  </authors>
  <commentList>
    <comment ref="D10" authorId="0" shapeId="0">
      <text>
        <r>
          <rPr>
            <sz val="8"/>
            <color indexed="81"/>
            <rFont val="Tahoma"/>
            <family val="2"/>
            <charset val="238"/>
          </rPr>
          <t>A számítási művelet nélkül, csak a végeredményt kell feltüntetni a cellában.</t>
        </r>
        <r>
          <rPr>
            <sz val="8"/>
            <color indexed="81"/>
            <rFont val="Tahoma"/>
            <charset val="238"/>
          </rPr>
          <t xml:space="preserve">
</t>
        </r>
      </text>
    </comment>
    <comment ref="B11" authorId="0" shapeId="0">
      <text>
        <r>
          <rPr>
            <sz val="10"/>
            <color indexed="10"/>
            <rFont val="Times New Roman"/>
            <family val="1"/>
            <charset val="238"/>
          </rPr>
          <t>Több alapadat megadása, azok összevonásával lehetséges!</t>
        </r>
        <r>
          <rPr>
            <sz val="8"/>
            <color indexed="81"/>
            <rFont val="Tahoma"/>
            <charset val="238"/>
          </rPr>
          <t xml:space="preserve">
</t>
        </r>
      </text>
    </comment>
    <comment ref="C14" authorId="0" shapeId="0">
      <text>
        <r>
          <rPr>
            <sz val="8"/>
            <color indexed="10"/>
            <rFont val="Tahoma"/>
            <family val="2"/>
            <charset val="238"/>
          </rPr>
          <t>Csak az Egyetemen belül szervezett továbbképzések kapcsán számolható el pontszám, a külső cégek indította tanfolyamok esetén nem.</t>
        </r>
        <r>
          <rPr>
            <sz val="8"/>
            <color indexed="81"/>
            <rFont val="Tahoma"/>
            <charset val="238"/>
          </rPr>
          <t xml:space="preserve">
</t>
        </r>
      </text>
    </comment>
    <comment ref="B18" authorId="1" shapeId="0">
      <text>
        <r>
          <rPr>
            <sz val="8"/>
            <color indexed="10"/>
            <rFont val="Tahoma"/>
            <family val="2"/>
            <charset val="238"/>
          </rPr>
          <t>Új tárgy tematikájának elkészítésénél új tárgynak minősül a teljesen új kóddal, 60%-ban megújított tartalommal kialakított óra.</t>
        </r>
      </text>
    </comment>
  </commentList>
</comments>
</file>

<file path=xl/comments6.xml><?xml version="1.0" encoding="utf-8"?>
<comments xmlns="http://schemas.openxmlformats.org/spreadsheetml/2006/main">
  <authors>
    <author>Gazdasági és Műszaki Főigazgatóság</author>
  </authors>
  <commentList>
    <comment ref="D5" authorId="0" shapeId="0">
      <text>
        <r>
          <rPr>
            <sz val="8"/>
            <color indexed="10"/>
            <rFont val="Tahoma"/>
            <family val="2"/>
            <charset val="238"/>
          </rPr>
          <t>Kizárólag írásos megbízás alapján számolhatók el és az adható pontokat arányosítani kell. Ez azt jelenti, hogy ha az értékelt a tárgyévnek csak egy részében töltötte be az adott funkciót, akkor egyedül erre az időszakra jogosult pontokat elszámolni (egy vezetői megbízás teljes évben történő ellátása esetén 1-et kell beírni; egy vezetői megbízás fél évig történő ellátása esetén 0,5-t)</t>
        </r>
      </text>
    </comment>
    <comment ref="E5" authorId="0" shapeId="0">
      <text>
        <r>
          <rPr>
            <sz val="8"/>
            <color indexed="10"/>
            <rFont val="Tahoma"/>
            <family val="2"/>
            <charset val="238"/>
          </rPr>
          <t>A különböző intézményi testületi, bizottsági tagságra - melyek kizárólag írásos megbízás alapján számolhatók el -szintén igaz, hogy az adható pontokat arányosítani kell, a vezetői megbízásokhoz hasonlóan. Ez azt jelenti, hogy ha az értékelt a tárgyévnek csak egy részében töltötte be az adott funkciót, akkor egyedül erre az időszakra jogosult pontokat elszámolni</t>
        </r>
        <r>
          <rPr>
            <sz val="8"/>
            <color indexed="81"/>
            <rFont val="Tahoma"/>
            <charset val="238"/>
          </rPr>
          <t xml:space="preserve">.
</t>
        </r>
      </text>
    </comment>
    <comment ref="F5" authorId="0" shapeId="0">
      <text>
        <r>
          <rPr>
            <sz val="8"/>
            <color indexed="10"/>
            <rFont val="Tahoma"/>
            <family val="2"/>
            <charset val="238"/>
          </rPr>
          <t>A különböző tanszéki oktatói/kutatói funkciókra  szintén igaz, hogy az adható pontokat arányosítani kell, mint a vezetői megbízásoknál. Ez azt jelenti, hogy ha az értékelt a tárgyévnek csak egy részében töltötte be az adott funkciót, akkor egyedül erre az időszakra jogosult pontokat elszámolni</t>
        </r>
      </text>
    </comment>
    <comment ref="G5" authorId="0" shapeId="0">
      <text>
        <r>
          <rPr>
            <sz val="8"/>
            <color indexed="10"/>
            <rFont val="Tahoma"/>
            <family val="2"/>
            <charset val="238"/>
          </rPr>
          <t>A különböző tanszéki oktatói/kutatói funkciókra  szintén igaz, hogy az adható pontokat arányosítani kell, mint a vezetői megbízásoknál. Ez azt jelenti, hogy ha az értékelt a tárgyévnek csak egy részében töltötte be az adott funkciót, akkor egyedül erre az időszakra jogosult pontokat elszámolni</t>
        </r>
      </text>
    </comment>
    <comment ref="C6" authorId="0" shapeId="0">
      <text>
        <r>
          <rPr>
            <sz val="8"/>
            <color indexed="10"/>
            <rFont val="Tahoma"/>
            <family val="2"/>
            <charset val="238"/>
          </rPr>
          <t xml:space="preserve">Kizárólag írásos megbízás alapján számolhatók el és az adható pontokat </t>
        </r>
        <r>
          <rPr>
            <b/>
            <sz val="8"/>
            <color indexed="10"/>
            <rFont val="Tahoma"/>
            <family val="2"/>
            <charset val="238"/>
          </rPr>
          <t>arányosítani kell</t>
        </r>
        <r>
          <rPr>
            <sz val="8"/>
            <color indexed="10"/>
            <rFont val="Tahoma"/>
            <family val="2"/>
            <charset val="238"/>
          </rPr>
          <t xml:space="preserve">. Ez azt jelenti, hogy ha az értékelt a tárgyévnek csak egy részében töltötte be az adott funkciót, akkor egyedül erre az időszakra jogosult pontokat elszámolni </t>
        </r>
        <r>
          <rPr>
            <i/>
            <sz val="8"/>
            <color indexed="10"/>
            <rFont val="Tahoma"/>
            <family val="2"/>
            <charset val="238"/>
          </rPr>
          <t xml:space="preserve">(egy vezetői megbízás teljes évben történő ellátása esetén 1-et kell beírni; egy vezetői megbízás fél évig történő ellátása esetén 0,5-t). </t>
        </r>
        <r>
          <rPr>
            <b/>
            <sz val="8"/>
            <color indexed="10"/>
            <rFont val="Tahoma"/>
            <family val="2"/>
            <charset val="238"/>
          </rPr>
          <t>Vezetői megbízásnak az Egyetem Humánpolitikai Szabályzatának 4. számú mellékletében foglaltak minősülnek.</t>
        </r>
      </text>
    </comment>
    <comment ref="C7" authorId="0" shapeId="0">
      <text>
        <r>
          <rPr>
            <sz val="8"/>
            <color indexed="10"/>
            <rFont val="Tahoma"/>
            <family val="2"/>
            <charset val="238"/>
          </rPr>
          <t>A különböző intézményi testületi, bizottsági tagságra - melyek kizárólag írásos megbízás alapján számolhatók el -szintén igaz, hogy az adható pontokat arányosítani kell, a vezetői megbízásokhoz hasonlóan. Ez azt jelenti, hogy ha az értékelt a tárgyévnek csak egy részében töltötte be az adott funkciót, akkor egyedül erre az időszakra jogosult pontokat elszámolni.</t>
        </r>
        <r>
          <rPr>
            <sz val="8"/>
            <color indexed="81"/>
            <rFont val="Tahoma"/>
            <charset val="238"/>
          </rPr>
          <t xml:space="preserve">
</t>
        </r>
      </text>
    </comment>
    <comment ref="C8" authorId="0" shapeId="0">
      <text>
        <r>
          <rPr>
            <sz val="8"/>
            <color indexed="10"/>
            <rFont val="Tahoma"/>
            <family val="2"/>
            <charset val="238"/>
          </rPr>
          <t>A különböző tanszéki oktatói/kutatói funkciókra  szintén igaz, hogy az adható pontokat arányosítani kell, mint a vezetői megbízásoknál. Ez azt jelenti, hogy ha az értékelt a tárgyévnek csak egy részében töltötte be az adott funkciót, akkor egyedül erre az időszakra jogosult pontokat elszámolni</t>
        </r>
      </text>
    </comment>
    <comment ref="C9" authorId="0" shapeId="0">
      <text>
        <r>
          <rPr>
            <sz val="8"/>
            <color indexed="10"/>
            <rFont val="Tahoma"/>
            <family val="2"/>
            <charset val="238"/>
          </rPr>
          <t>A különböző munkaköri leírásokban rögzített aktuális, tényleges tevékenységekre - szintén igaz, hogy az adható pontokat arányosítani kell, mint a vezetői megbízások esetén. Ez azt jelenti, hogy ha az értékelt a tárgyévnek csak egy részében töltötte be az adott funkciót, akkor egyedül erre az időszakra jogosult pontokat elszámolni</t>
        </r>
      </text>
    </comment>
  </commentList>
</comments>
</file>

<file path=xl/comments7.xml><?xml version="1.0" encoding="utf-8"?>
<comments xmlns="http://schemas.openxmlformats.org/spreadsheetml/2006/main">
  <authors>
    <author>Nyírő Krisztina</author>
  </authors>
  <commentList>
    <comment ref="B4" authorId="0" shapeId="0">
      <text>
        <r>
          <rPr>
            <sz val="10"/>
            <color indexed="10"/>
            <rFont val="Times New Roman"/>
            <family val="1"/>
            <charset val="238"/>
          </rPr>
          <t>Több alapadat megadása, azok összevonásával lehetséges!</t>
        </r>
        <r>
          <rPr>
            <sz val="8"/>
            <color indexed="81"/>
            <rFont val="Tahoma"/>
            <charset val="238"/>
          </rPr>
          <t xml:space="preserve">
</t>
        </r>
      </text>
    </comment>
    <comment ref="B5" authorId="0" shapeId="0">
      <text>
        <r>
          <rPr>
            <sz val="10"/>
            <color indexed="10"/>
            <rFont val="Times New Roman"/>
            <family val="1"/>
            <charset val="238"/>
          </rPr>
          <t>Több alapadat megadása, azok összevonásával lehetséges!</t>
        </r>
        <r>
          <rPr>
            <sz val="8"/>
            <color indexed="81"/>
            <rFont val="Tahoma"/>
            <charset val="238"/>
          </rPr>
          <t xml:space="preserve">
</t>
        </r>
      </text>
    </comment>
  </commentList>
</comments>
</file>

<file path=xl/comments8.xml><?xml version="1.0" encoding="utf-8"?>
<comments xmlns="http://schemas.openxmlformats.org/spreadsheetml/2006/main">
  <authors>
    <author>Nyírő Krisztina</author>
    <author>Gazdasági és Műszaki Főigazgatóság</author>
  </authors>
  <commentList>
    <comment ref="F4" authorId="0" shapeId="0">
      <text>
        <r>
          <rPr>
            <sz val="8"/>
            <color indexed="81"/>
            <rFont val="Tahoma"/>
            <family val="2"/>
            <charset val="238"/>
          </rPr>
          <t>A számítási művelet nélkül, csak a végeredményt kell feltüntetni a cellában.</t>
        </r>
        <r>
          <rPr>
            <sz val="8"/>
            <color indexed="81"/>
            <rFont val="Tahoma"/>
            <charset val="238"/>
          </rPr>
          <t xml:space="preserve">
</t>
        </r>
      </text>
    </comment>
    <comment ref="A5" authorId="0" shapeId="0">
      <text>
        <r>
          <rPr>
            <sz val="8"/>
            <color indexed="10"/>
            <rFont val="Tahoma"/>
            <family val="2"/>
            <charset val="238"/>
          </rPr>
          <t>A publikációk valamennyi válfajára igaz, hogy csak a megjelenés évében egyszer számolható el (a közlésre elfogadott írások még nem értékelhetők), valamint a társszerzők egyenrangúak (valamennyi szerző önálló munkájaként kezelheti a publikációt ).</t>
        </r>
      </text>
    </comment>
    <comment ref="B5" authorId="0" shapeId="0">
      <text>
        <r>
          <rPr>
            <sz val="8"/>
            <color indexed="10"/>
            <rFont val="Tahoma"/>
            <family val="2"/>
            <charset val="238"/>
          </rPr>
          <t xml:space="preserve">A magyar és idegen nyelven is megjelent cikkeket mindkét kategóriában el lehet számolni.
</t>
        </r>
      </text>
    </comment>
    <comment ref="B20" authorId="0" shapeId="0">
      <text>
        <r>
          <rPr>
            <sz val="8"/>
            <color indexed="10"/>
            <rFont val="Tahoma"/>
            <family val="2"/>
            <charset val="238"/>
          </rPr>
          <t>A magyar és idegen nyelven is megjelent könyveket mindkét kategóriában el lehet számolni.</t>
        </r>
        <r>
          <rPr>
            <sz val="8"/>
            <color indexed="81"/>
            <rFont val="Tahoma"/>
            <charset val="238"/>
          </rPr>
          <t xml:space="preserve">
</t>
        </r>
      </text>
    </comment>
    <comment ref="D21" authorId="0" shapeId="0">
      <text>
        <r>
          <rPr>
            <sz val="10"/>
            <color indexed="10"/>
            <rFont val="Times New Roman"/>
            <family val="1"/>
            <charset val="238"/>
          </rPr>
          <t>Több alapadat megadása, azok összevonásával lehetséges.</t>
        </r>
        <r>
          <rPr>
            <sz val="8"/>
            <color indexed="81"/>
            <rFont val="Tahoma"/>
            <charset val="238"/>
          </rPr>
          <t xml:space="preserve">
</t>
        </r>
      </text>
    </comment>
    <comment ref="F21" authorId="1" shapeId="0">
      <text>
        <r>
          <rPr>
            <sz val="8"/>
            <color indexed="10"/>
            <rFont val="Tahoma"/>
            <family val="2"/>
            <charset val="238"/>
          </rPr>
          <t>Egy könyvrészlet esetén az érték mindig kisebb 1-nél</t>
        </r>
      </text>
    </comment>
    <comment ref="D23" authorId="0" shapeId="0">
      <text>
        <r>
          <rPr>
            <sz val="10"/>
            <color indexed="10"/>
            <rFont val="Times New Roman"/>
            <family val="1"/>
            <charset val="238"/>
          </rPr>
          <t>Több alapadat megadása, azok összevonásával lehetséges.</t>
        </r>
        <r>
          <rPr>
            <sz val="8"/>
            <color indexed="81"/>
            <rFont val="Tahoma"/>
            <charset val="238"/>
          </rPr>
          <t xml:space="preserve">
</t>
        </r>
      </text>
    </comment>
    <comment ref="F23" authorId="1" shapeId="0">
      <text>
        <r>
          <rPr>
            <sz val="8"/>
            <color indexed="10"/>
            <rFont val="Tahoma"/>
            <family val="2"/>
            <charset val="238"/>
          </rPr>
          <t>Egy könyvrészlet esetén az érték mindig kisebb 1-nél</t>
        </r>
      </text>
    </comment>
  </commentList>
</comments>
</file>

<file path=xl/comments9.xml><?xml version="1.0" encoding="utf-8"?>
<comments xmlns="http://schemas.openxmlformats.org/spreadsheetml/2006/main">
  <authors>
    <author>Gazdasági és Műszaki Főigazgatóság</author>
  </authors>
  <commentList>
    <comment ref="B5" authorId="0" shapeId="0">
      <text>
        <r>
          <rPr>
            <sz val="8"/>
            <color indexed="10"/>
            <rFont val="Tahoma"/>
            <family val="2"/>
            <charset val="238"/>
          </rPr>
          <t>A  teljesítmény – önértékelő adatlapnak erre a kategóriájára is igaz, hogy egy befejezett cselekményt ismer el. Ez azt jelenti, hogy a megvédett PhD dolgozatért és akadémiai doktori értekezésért – egyszeri alkalommal, a védés/odaítélés évében - kapható pont.</t>
        </r>
      </text>
    </comment>
    <comment ref="B6" authorId="0" shapeId="0">
      <text>
        <r>
          <rPr>
            <sz val="8"/>
            <color indexed="10"/>
            <rFont val="Tahoma"/>
            <family val="2"/>
            <charset val="238"/>
          </rPr>
          <t>A  teljesítmény – önértékelő adatlapnak erre a kategóriájára is igaz, hogy egy befejezett cselekményt ismer el. Ez azt jelenti, hogy a megvédett PhD dolgozatért és akadémiai doktori értekezésért – egyszeri alkalommal, a védés/odaítélés évében - kapható pont.</t>
        </r>
      </text>
    </comment>
    <comment ref="A7" authorId="0" shapeId="0">
      <text>
        <r>
          <rPr>
            <sz val="8"/>
            <color indexed="10"/>
            <rFont val="Tahoma"/>
            <family val="2"/>
            <charset val="238"/>
          </rPr>
          <t>A habilitációs cselekmény értékelése - a PhD és az akadémiai doktori értekezésekhez hasonlóan - a megszerzés évében, egyszer történhet.</t>
        </r>
      </text>
    </comment>
    <comment ref="B8" authorId="0" shapeId="0">
      <text>
        <r>
          <rPr>
            <sz val="8"/>
            <color indexed="10"/>
            <rFont val="Tahoma"/>
            <family val="2"/>
            <charset val="238"/>
          </rPr>
          <t xml:space="preserve">Lényeges, hogy az ehhez a kategóriához tartozó sorok ne tartalmazzanak önhivatkozásokat, még társszerző önhivatkozásait sem, például, ha közös cikket idéz a szóban forgó cikk társszerzője. </t>
        </r>
      </text>
    </comment>
    <comment ref="B9" authorId="0" shapeId="0">
      <text>
        <r>
          <rPr>
            <sz val="8"/>
            <color indexed="10"/>
            <rFont val="Tahoma"/>
            <family val="2"/>
            <charset val="238"/>
          </rPr>
          <t xml:space="preserve">Lényeges, hogy az ehhez a kategóriához tartozó sorok ne tartalmazzanak önhivatkozásokat, még társszerző önhivatkozásait sem, például, ha közös cikket idéz a szóban forgó cikk társszerzője. </t>
        </r>
      </text>
    </comment>
    <comment ref="G21" authorId="0" shapeId="0">
      <text>
        <r>
          <rPr>
            <sz val="8"/>
            <color indexed="10"/>
            <rFont val="Tahoma"/>
            <family val="2"/>
            <charset val="238"/>
          </rPr>
          <t>A testületi, bizottsági tagságokat, megbízásokat azok megszűnéséig, illetve lejártáig folyamatosan be lehet számítani az Önértékelő lap kitöltése során.</t>
        </r>
      </text>
    </comment>
    <comment ref="H21" authorId="0" shapeId="0">
      <text>
        <r>
          <rPr>
            <sz val="8"/>
            <color indexed="10"/>
            <rFont val="Tahoma"/>
            <family val="2"/>
            <charset val="238"/>
          </rPr>
          <t>Tiszteletbeli doktori cím (Doctor Honoris Causa) esetén kizárólag az odaítélés évében kaphat pontot a cím birtokosa.</t>
        </r>
      </text>
    </comment>
    <comment ref="C24" authorId="0" shapeId="0">
      <text>
        <r>
          <rPr>
            <sz val="8"/>
            <color indexed="10"/>
            <rFont val="Tahoma"/>
            <family val="2"/>
            <charset val="238"/>
          </rPr>
          <t>A testületi, bizottsági tagságokat, megbízásokat azok megszűnéséig, illetve lejártáig folyamatosan be lehet számítani az Önértékelő lap kitöltése során.</t>
        </r>
      </text>
    </comment>
    <comment ref="C25" authorId="0" shapeId="0">
      <text>
        <r>
          <rPr>
            <sz val="8"/>
            <color indexed="10"/>
            <rFont val="Tahoma"/>
            <family val="2"/>
            <charset val="238"/>
          </rPr>
          <t>A testületi, bizottsági tagságokat, megbízásokat azok megszűnéséig, illetve lejártáig folyamatosan be lehet számítani az Önértékelő lap kitöltése során.</t>
        </r>
      </text>
    </comment>
    <comment ref="C26" authorId="0" shapeId="0">
      <text>
        <r>
          <rPr>
            <sz val="8"/>
            <color indexed="10"/>
            <rFont val="Tahoma"/>
            <family val="2"/>
            <charset val="238"/>
          </rPr>
          <t>A testületi, bizottsági tagságokat, megbízásokat azok megszűnéséig, illetve lejártáig folyamatosan be lehet számítani az Önértékelő lap kitöltése során.án.</t>
        </r>
      </text>
    </comment>
    <comment ref="C27" authorId="0" shapeId="0">
      <text>
        <r>
          <rPr>
            <sz val="8"/>
            <color indexed="10"/>
            <rFont val="Tahoma"/>
            <family val="2"/>
            <charset val="238"/>
          </rPr>
          <t>A testületi, bizottsági tagságokat, megbízásokat azok megszűnéséig, illetve lejártáig folyamatosan be lehet számítani az Önértékelő lap kitöltése során.</t>
        </r>
      </text>
    </comment>
    <comment ref="C28" authorId="0" shapeId="0">
      <text>
        <r>
          <rPr>
            <sz val="8"/>
            <color indexed="10"/>
            <rFont val="Tahoma"/>
            <family val="2"/>
            <charset val="238"/>
          </rPr>
          <t>A testületi, bizottsági tagságokat, megbízásokat azok megszűnéséig, illetve lejártáig folyamatosan be lehet számítani az Önértékelő lap kitöltése során.</t>
        </r>
      </text>
    </comment>
    <comment ref="C29" authorId="0" shapeId="0">
      <text>
        <r>
          <rPr>
            <sz val="8"/>
            <color indexed="10"/>
            <rFont val="Tahoma"/>
            <family val="2"/>
            <charset val="238"/>
          </rPr>
          <t>A testületi, bizottsági tagságokat, megbízásokat azok megszűnéséig, illetve lejártáig folyamatosan be lehet számítani az Önértékelő lap kitöltése során.</t>
        </r>
      </text>
    </comment>
    <comment ref="C30" authorId="0" shapeId="0">
      <text>
        <r>
          <rPr>
            <sz val="8"/>
            <color indexed="10"/>
            <rFont val="Tahoma"/>
            <family val="2"/>
            <charset val="238"/>
          </rPr>
          <t>A testületi, bizottsági tagságokat, megbízásokat azok megszűnéséig, illetve lejártáig folyamatosan be lehet számítani az Önértékelő lap kitöltése során.</t>
        </r>
      </text>
    </comment>
    <comment ref="C31" authorId="0" shapeId="0">
      <text>
        <r>
          <rPr>
            <sz val="8"/>
            <color indexed="10"/>
            <rFont val="Tahoma"/>
            <family val="2"/>
            <charset val="238"/>
          </rPr>
          <t>A testületi, bizottsági tagságokat, megbízásokat azok megszűnéséig, illetve lejártáig folyamatosan be lehet számítani az Önértékelő lap kitöltése során.</t>
        </r>
      </text>
    </comment>
    <comment ref="C32" authorId="0" shapeId="0">
      <text>
        <r>
          <rPr>
            <sz val="8"/>
            <color indexed="10"/>
            <rFont val="Tahoma"/>
            <family val="2"/>
            <charset val="238"/>
          </rPr>
          <t>A testületi, bizottsági tagságokat, megbízásokat azok megszűnéséig, illetve lejártáig folyamatosan be lehet számítani az Önértékelő lap kitöltése során.</t>
        </r>
      </text>
    </comment>
    <comment ref="C33" authorId="0" shapeId="0">
      <text>
        <r>
          <rPr>
            <sz val="8"/>
            <color indexed="10"/>
            <rFont val="Tahoma"/>
            <family val="2"/>
            <charset val="238"/>
          </rPr>
          <t>A testületi, bizottsági tagságokat, megbízásokat azok megszűnéséig, illetve lejártáig folyamatosan be lehet számítani az Önértékelő lap kitöltése során.</t>
        </r>
      </text>
    </comment>
    <comment ref="C34" authorId="0" shapeId="0">
      <text>
        <r>
          <rPr>
            <sz val="8"/>
            <color indexed="10"/>
            <rFont val="Tahoma"/>
            <family val="2"/>
            <charset val="238"/>
          </rPr>
          <t>A testületi, bizottsági tagságokat, megbízásokat azok megszűnéséig, illetve lejártáig folyamatosan be lehet számítani az Önértékelő lap kitöltése során.</t>
        </r>
      </text>
    </comment>
    <comment ref="C35" authorId="0" shapeId="0">
      <text>
        <r>
          <rPr>
            <sz val="8"/>
            <color indexed="10"/>
            <rFont val="Tahoma"/>
            <family val="2"/>
            <charset val="238"/>
          </rPr>
          <t>A testületi, bizottsági tagságokat, megbízásokat azok megszűnéséig, illetve lejártáig folyamatosan be lehet számítani az Önértékelő lap kitöltése során.</t>
        </r>
      </text>
    </comment>
    <comment ref="C36" authorId="0" shapeId="0">
      <text>
        <r>
          <rPr>
            <sz val="8"/>
            <color indexed="10"/>
            <rFont val="Tahoma"/>
            <family val="2"/>
            <charset val="238"/>
          </rPr>
          <t>A testületi, bizottsági tagságokat, megbízásokat azok megszűnéséig, illetve lejártáig folyamatosan be lehet számítani az Önértékelő lap kitöltése során.</t>
        </r>
      </text>
    </comment>
    <comment ref="C37" authorId="0" shapeId="0">
      <text>
        <r>
          <rPr>
            <sz val="8"/>
            <color indexed="10"/>
            <rFont val="Tahoma"/>
            <family val="2"/>
            <charset val="238"/>
          </rPr>
          <t>A testületi, bizottsági tagságokat, megbízásokat azok megszűnéséig, illetve lejártáig folyamatosan be lehet számítani az Önértékelő lap kitöltése során.</t>
        </r>
      </text>
    </comment>
    <comment ref="C38" authorId="0" shapeId="0">
      <text>
        <r>
          <rPr>
            <sz val="8"/>
            <color indexed="10"/>
            <rFont val="Tahoma"/>
            <family val="2"/>
            <charset val="238"/>
          </rPr>
          <t>A testületi, bizottsági tagságokat, megbízásokat azok megszűnéséig, illetve lejártáig folyamatosan be lehet számítani az Önértékelő lap kitöltése során.</t>
        </r>
      </text>
    </comment>
    <comment ref="C39" authorId="0" shapeId="0">
      <text>
        <r>
          <rPr>
            <sz val="8"/>
            <color indexed="10"/>
            <rFont val="Tahoma"/>
            <family val="2"/>
            <charset val="238"/>
          </rPr>
          <t>A testületi, bizottsági tagságokat, megbízásokat azok megszűnéséig, illetve lejártáig folyamatosan be lehet számítani az Önértékelő lap kitöltése során.</t>
        </r>
      </text>
    </comment>
    <comment ref="C40" authorId="0" shapeId="0">
      <text>
        <r>
          <rPr>
            <sz val="8"/>
            <color indexed="10"/>
            <rFont val="Tahoma"/>
            <family val="2"/>
            <charset val="238"/>
          </rPr>
          <t>A testületi, bizottsági tagságokat, megbízásokat azok megszűnéséig, illetve lejártáig folyamatosan be lehet számítani az Önértékelő lap kitöltése során.</t>
        </r>
      </text>
    </comment>
    <comment ref="C41" authorId="0" shapeId="0">
      <text>
        <r>
          <rPr>
            <sz val="8"/>
            <color indexed="10"/>
            <rFont val="Tahoma"/>
            <family val="2"/>
            <charset val="238"/>
          </rPr>
          <t>A testületi, bizottsági tagságokat, megbízásokat azok megszűnéséig, illetve lejártáig folyamatosan be lehet számítani az Önértékelő lap kitöltése során.</t>
        </r>
      </text>
    </comment>
    <comment ref="C42" authorId="0" shapeId="0">
      <text>
        <r>
          <rPr>
            <sz val="8"/>
            <color indexed="10"/>
            <rFont val="Tahoma"/>
            <family val="2"/>
            <charset val="238"/>
          </rPr>
          <t>A testületi, bizottsági tagságokat, megbízásokat azok megszűnéséig, illetve lejártáig folyamatosan be lehet számítani az Önértékelő lap kitöltése során.</t>
        </r>
      </text>
    </comment>
    <comment ref="B43" authorId="0" shapeId="0">
      <text>
        <r>
          <rPr>
            <sz val="8"/>
            <color indexed="10"/>
            <rFont val="Tahoma"/>
            <family val="2"/>
            <charset val="238"/>
          </rPr>
          <t>Tiszteletbeli doktori cím (Doctor Honoris Causa) esetén kizárólag az odaítélés évében kaphat pontot a cím birtokosa.</t>
        </r>
      </text>
    </comment>
  </commentList>
</comments>
</file>

<file path=xl/sharedStrings.xml><?xml version="1.0" encoding="utf-8"?>
<sst xmlns="http://schemas.openxmlformats.org/spreadsheetml/2006/main" count="572" uniqueCount="353">
  <si>
    <t>Értékelési szempontrendszer</t>
  </si>
  <si>
    <t>1.1. Kontakt órák</t>
  </si>
  <si>
    <t>Előadások</t>
  </si>
  <si>
    <t>Szemináriumok, gyakorlatok</t>
  </si>
  <si>
    <t>Egyéb</t>
  </si>
  <si>
    <t>1.2. Egyedi oktatási feladatok ellátása</t>
  </si>
  <si>
    <t>Diplomaterv készítés koordinálása</t>
  </si>
  <si>
    <t>Szakdolgozat, diplomadolgozat (áthúzódó)</t>
  </si>
  <si>
    <t>Vizsgáztatás (szóban v. írásban)</t>
  </si>
  <si>
    <t>Gyakorlati zárthelyik, beszámoltatás (évközi, év végi)</t>
  </si>
  <si>
    <t>Bizottságban (más felsőoktatási intézményben)</t>
  </si>
  <si>
    <t>1.4. Oktatási segédletek kidolgozása</t>
  </si>
  <si>
    <t>Jegyzet, kézirat (lektorált, legalább 100 oldal)</t>
  </si>
  <si>
    <t>Gyakorlat gyűjtemény, példatár</t>
  </si>
  <si>
    <t>Multimédiás segédanyag</t>
  </si>
  <si>
    <t>Szöveggyűjtemény</t>
  </si>
  <si>
    <t>1.5. Oktatásszervezési feladatok</t>
  </si>
  <si>
    <t>Szakfelelős</t>
  </si>
  <si>
    <t>Szakterületi bizottsági tag</t>
  </si>
  <si>
    <t>Szakalapítási javaslat összeállítása</t>
  </si>
  <si>
    <t>Új tárgy tematikájának elkészítése</t>
  </si>
  <si>
    <t>magyar nyelven</t>
  </si>
  <si>
    <t xml:space="preserve">idegen nyelven </t>
  </si>
  <si>
    <t>1.6. Vezetői és egyéb oktatással kapcsolatos feladatok</t>
  </si>
  <si>
    <t>Vezetői feladatok ellátása (rektor, rektorhelyettes, dékán, dékánhelyettes, intézetigazgató, tanszékvezető)</t>
  </si>
  <si>
    <t>Intézményi, testületi, bizottsági tagság (Szenátus és bizottságai, Kari Tanács, TDK bizottság, közbeszerzési- és műszerbizottság)</t>
  </si>
  <si>
    <t>Oktató/kutató funkciói a tanszék tevékenységében (tanulmányi-, tantárgy-, könyvtár-, laborfelelős, telepvezető, stb.)</t>
  </si>
  <si>
    <t>súly</t>
  </si>
  <si>
    <t>Kategória összesen:</t>
  </si>
  <si>
    <t>Tankönyv (országos kiadvány)</t>
  </si>
  <si>
    <t>megbízások száma</t>
  </si>
  <si>
    <t>tagságok száma</t>
  </si>
  <si>
    <t>funkciók száma</t>
  </si>
  <si>
    <t>feladatok száma</t>
  </si>
  <si>
    <t>2.1. Publikációk</t>
  </si>
  <si>
    <t xml:space="preserve">hazai nem lektorált </t>
  </si>
  <si>
    <t xml:space="preserve">nem lektorált </t>
  </si>
  <si>
    <t xml:space="preserve">lektorált </t>
  </si>
  <si>
    <t>hazai lektorált</t>
  </si>
  <si>
    <t>külföldi nem lektorált</t>
  </si>
  <si>
    <t>külföldi lektorált</t>
  </si>
  <si>
    <t>Tudományos ismeretterjesztő cikk</t>
  </si>
  <si>
    <t>Elektronikus publikációk</t>
  </si>
  <si>
    <t>magyar nyelven lektorált</t>
  </si>
  <si>
    <t>idegen nyelven lektorált</t>
  </si>
  <si>
    <t>magyar nyelven megjelent</t>
  </si>
  <si>
    <t>idegen nyelven megjelent</t>
  </si>
  <si>
    <t>magyar nyelvű konferencia</t>
  </si>
  <si>
    <t>teljes szövege</t>
  </si>
  <si>
    <t>kivonata</t>
  </si>
  <si>
    <t>hazai konferencia idegen nyelvű</t>
  </si>
  <si>
    <t>Könyvek</t>
  </si>
  <si>
    <t xml:space="preserve">magyar nyelvű  </t>
  </si>
  <si>
    <t>önálló könyv</t>
  </si>
  <si>
    <t>könyvrészlet</t>
  </si>
  <si>
    <t>idegen nyelvű</t>
  </si>
  <si>
    <t>Tanulmánykötet, konferencia kiadvány szerkesztése</t>
  </si>
  <si>
    <t>Könyvfordítás (ívenként)</t>
  </si>
  <si>
    <t>Periodika szerkesztés</t>
  </si>
  <si>
    <t>Szócikk (lexikon, almanach)</t>
  </si>
  <si>
    <t>darab</t>
  </si>
  <si>
    <t>külföldi konferencia</t>
  </si>
  <si>
    <t>2.2. Értekezések</t>
  </si>
  <si>
    <t>2.3. Habilitáció</t>
  </si>
  <si>
    <t>Hazai kiadványban</t>
  </si>
  <si>
    <t>Külföldi kiadványban</t>
  </si>
  <si>
    <t>2.5. Előadások</t>
  </si>
  <si>
    <t>Plenáris előadás</t>
  </si>
  <si>
    <t>magyarul</t>
  </si>
  <si>
    <t>nemzetközi konferencián</t>
  </si>
  <si>
    <t>Szekció előadás</t>
  </si>
  <si>
    <t>Poszter</t>
  </si>
  <si>
    <t>Meghívott előadás</t>
  </si>
  <si>
    <t>nem konferencián magyar nyelven</t>
  </si>
  <si>
    <t>nem konferencián idegen nyelven</t>
  </si>
  <si>
    <t>2.6.Vitavezetés tudományos konferencián</t>
  </si>
  <si>
    <t>2.7. Tudományos szaktanácsadás</t>
  </si>
  <si>
    <t>2.8. Tudományos közéleti tevékenység</t>
  </si>
  <si>
    <t>Tudományos testületi tagság</t>
  </si>
  <si>
    <t>MTA levelező tag</t>
  </si>
  <si>
    <t>MTA rendes tag</t>
  </si>
  <si>
    <t>MTA köztestületi tag</t>
  </si>
  <si>
    <t>Tudományos bizottsági tagság</t>
  </si>
  <si>
    <t>MTA bizottság elnöke</t>
  </si>
  <si>
    <t>MTA bizottság titkára</t>
  </si>
  <si>
    <t>MTA bizottság tagja</t>
  </si>
  <si>
    <t>MTA albizottság, munkabizottság elnöke</t>
  </si>
  <si>
    <t>MTA albizottság, munkabizottság titkára</t>
  </si>
  <si>
    <t>MTA albizottság, munkabizottság tagja</t>
  </si>
  <si>
    <t>Tudományos területi bizottsági tagság</t>
  </si>
  <si>
    <t>MTA területi bizottság elnöke</t>
  </si>
  <si>
    <t>MTA területi bizottság elnökhelyettese</t>
  </si>
  <si>
    <t>MTA területi bizottság titkára</t>
  </si>
  <si>
    <t>MTA területi bizottság tagja</t>
  </si>
  <si>
    <t>MTA területi bizottság szakbizottságának elnöke</t>
  </si>
  <si>
    <t>MTA területi bizottság szakbizottságának elnökhelyettese</t>
  </si>
  <si>
    <t>MTA területi bizottság szakbizottságának titkára</t>
  </si>
  <si>
    <t>MTA területi bizottság munkabizottságának elnöke</t>
  </si>
  <si>
    <t>MTA területi bizottság munkabizottságának titkára</t>
  </si>
  <si>
    <t>MTA területi bizottság munkabizottságának tagja</t>
  </si>
  <si>
    <t>Tiszteletbeli doktori cím (Doctor Honoris Causa)</t>
  </si>
  <si>
    <t>2.9. Folyóirat szerkesztői tevékenység</t>
  </si>
  <si>
    <t>Hazai folyóirat</t>
  </si>
  <si>
    <t>szerkesztőbizottság tagja</t>
  </si>
  <si>
    <t>szerkesztőbizottság elnöke</t>
  </si>
  <si>
    <t>Külföldi folyóirat</t>
  </si>
  <si>
    <t>2.10. Lektori, bírálói tevékenység</t>
  </si>
  <si>
    <t>Folyóirat</t>
  </si>
  <si>
    <t>magyar nyelvű</t>
  </si>
  <si>
    <t>Könyv</t>
  </si>
  <si>
    <t>2.11. Kongresszus, konferencia szervezése</t>
  </si>
  <si>
    <t>Nemzetközi Tudományos Tanács, Szervezőbizottság</t>
  </si>
  <si>
    <t>elnöke</t>
  </si>
  <si>
    <t>titkára</t>
  </si>
  <si>
    <t>tagja</t>
  </si>
  <si>
    <t>szekció elnöke</t>
  </si>
  <si>
    <t>szekció titkára</t>
  </si>
  <si>
    <t>Hazai Tudományos Tanács, Szervezőbizottság</t>
  </si>
  <si>
    <t>ív</t>
  </si>
  <si>
    <t>2.12. Tudományos társasági tevékenység</t>
  </si>
  <si>
    <t>Külföldi tudományos társaság tisztségviselője</t>
  </si>
  <si>
    <t>Hazai tudományos társaság tisztségviselője</t>
  </si>
  <si>
    <t>2.13. Tudományos munkák bírálata</t>
  </si>
  <si>
    <t>Habilitációs cselekmény véleményezése</t>
  </si>
  <si>
    <t>Akadémiai doktori értekezés bírálata</t>
  </si>
  <si>
    <t>Szakvélemények, szakértések (pl. MAB, igazságügy stb.)</t>
  </si>
  <si>
    <t>2.14. Pályázatok bírálata</t>
  </si>
  <si>
    <t>Hazai pályázat (pl. OTKA)</t>
  </si>
  <si>
    <t>Nemzetközi pályázat</t>
  </si>
  <si>
    <t>2.15. Akkreditált labor mérőhelyek gondozása</t>
  </si>
  <si>
    <t>Állami kitüntetések</t>
  </si>
  <si>
    <t>A Pannon Egyetem által adományozható kitüntetések</t>
  </si>
  <si>
    <t>Egyéb szakmai díjak (Gábor D., Szilárd L., Varga J., stb.)</t>
  </si>
  <si>
    <t>Nemzetközi (szakmai) díjak</t>
  </si>
  <si>
    <t>2.18. Tudományos utánpótlás nevelés</t>
  </si>
  <si>
    <t>TDK</t>
  </si>
  <si>
    <t>TDK (konferencián előadott) dolgozat témavezetése</t>
  </si>
  <si>
    <t>házi TDK I-III. helyezett dolgozat</t>
  </si>
  <si>
    <t>Pro Scientia Díj</t>
  </si>
  <si>
    <t>Képzéshely kapcsolódó szervezési feladatok</t>
  </si>
  <si>
    <t>Oktatói feladatok</t>
  </si>
  <si>
    <t>PhD képzésben témavezetés (sikeresen védett)</t>
  </si>
  <si>
    <t>PhD képzésben témavezetés (áthúzódó)</t>
  </si>
  <si>
    <t>2.19. Habilitációs tevékenység</t>
  </si>
  <si>
    <t>Egyetemi habilitációs bizottság</t>
  </si>
  <si>
    <t>Egyetemi szakági habilitációs bizottság</t>
  </si>
  <si>
    <t>Szakmai szervezet által kiírt pályázaton díjat nyert dolgozat témavezetője</t>
  </si>
  <si>
    <t>Természettudományi szakterület</t>
  </si>
  <si>
    <t>Impakt faktor</t>
  </si>
  <si>
    <t>ebből a tárgyévben elért mutatószám</t>
  </si>
  <si>
    <t>Kutatási dokumentációk</t>
  </si>
  <si>
    <t>kutatási zárójelentések</t>
  </si>
  <si>
    <t>műszaki tervek</t>
  </si>
  <si>
    <t>szakértői jelentések</t>
  </si>
  <si>
    <t>részvételi hányad</t>
  </si>
  <si>
    <t>Műszaki tudományi szakterület</t>
  </si>
  <si>
    <t>Magyarországon bejelentett találmányok</t>
  </si>
  <si>
    <t>Külföldre bejelentett találmányok</t>
  </si>
  <si>
    <t>Megadott hazai szabadalmak</t>
  </si>
  <si>
    <t>Megadott külföldi szabadalmak</t>
  </si>
  <si>
    <t>Hasznosított szabadalmak, találmányok</t>
  </si>
  <si>
    <t>Magyarországon elismertetésre bejelentett</t>
  </si>
  <si>
    <t>Külföldre elismertetésre bejelentett</t>
  </si>
  <si>
    <t>Magyarországon elismert</t>
  </si>
  <si>
    <t>Külföldön elismert</t>
  </si>
  <si>
    <t>Hasznosított fajta</t>
  </si>
  <si>
    <t>Kutatási/fejlesztési dokumentációk</t>
  </si>
  <si>
    <t>Kutatási zárójelentések</t>
  </si>
  <si>
    <t>Műszaki tervek</t>
  </si>
  <si>
    <t>Szakértői jelentések</t>
  </si>
  <si>
    <t>Nem szabadalmazott alkotások</t>
  </si>
  <si>
    <t>Dokumentált új műszaki alkotások</t>
  </si>
  <si>
    <t>anyag/termék</t>
  </si>
  <si>
    <t>eszköz</t>
  </si>
  <si>
    <t>eljárás</t>
  </si>
  <si>
    <t>Hasznosított új műszaki alkotás</t>
  </si>
  <si>
    <t>Megvalósult</t>
  </si>
  <si>
    <t>műszaki fejlesztési dokumentációk, szakvélemények</t>
  </si>
  <si>
    <t>megépített műszaki tervek</t>
  </si>
  <si>
    <t>Rendszer/szoftver fejlesztése</t>
  </si>
  <si>
    <t>Szabványok (kidolgozott v. honosított)</t>
  </si>
  <si>
    <t>Társadalomtudományi szakterület</t>
  </si>
  <si>
    <t>Szaktudományos monográfia</t>
  </si>
  <si>
    <t>Tanulmány</t>
  </si>
  <si>
    <t>Kritika, műelemzés</t>
  </si>
  <si>
    <t>Recenzió</t>
  </si>
  <si>
    <t>Egyéb rövid szakmai írás (pl. méltatás)</t>
  </si>
  <si>
    <t>Szak- vagy műfordítás</t>
  </si>
  <si>
    <t>magyar nyelvre</t>
  </si>
  <si>
    <t>idegen nyelvre</t>
  </si>
  <si>
    <t>Videótár vezetése, kezelése</t>
  </si>
  <si>
    <t>Szakirodalom felkutatása külső helyekről (pl. Országos Széchenyi Könyvtár)</t>
  </si>
  <si>
    <t>Oktatási tevékenység mérése</t>
  </si>
  <si>
    <t>Tudományos tevékenység mérése</t>
  </si>
  <si>
    <t>Marketing tevékenység mérése</t>
  </si>
  <si>
    <t>3.1. Benyújtott pályázatok</t>
  </si>
  <si>
    <t>Témavezetőként</t>
  </si>
  <si>
    <t>Résztvevőként</t>
  </si>
  <si>
    <t>3.2. Pályázat újtán elnyert bruttó összeg</t>
  </si>
  <si>
    <t>Hazai (OTKA, FEFA, OMFB stb.)</t>
  </si>
  <si>
    <t>témavezetőként</t>
  </si>
  <si>
    <t>résztvevőként</t>
  </si>
  <si>
    <t>Külföldi (Tempus, Erasmus, PHARE, Leonardo stb.)</t>
  </si>
  <si>
    <t>3.4. Egyéb</t>
  </si>
  <si>
    <t>3.5. Kapcsolati tőke hozadékának becsült értéke (műszerek, hallgatóknak és oktatóknak szerzett utak stb.)</t>
  </si>
  <si>
    <t>Tantárgy 1</t>
  </si>
  <si>
    <t>Tantárgy 2</t>
  </si>
  <si>
    <t>Tantárgy 3</t>
  </si>
  <si>
    <t>Tantárgy 4</t>
  </si>
  <si>
    <t>heti óraszám 1. félévben</t>
  </si>
  <si>
    <t>oktatott hetek száma 1. félévben</t>
  </si>
  <si>
    <t>heti óraszám 2. félévben</t>
  </si>
  <si>
    <t>oktatott hetek száma 2. félévben</t>
  </si>
  <si>
    <t>Hallgatók száma 1. félévben</t>
  </si>
  <si>
    <t>Hallgatók száma 2. félévben</t>
  </si>
  <si>
    <t>Súly</t>
  </si>
  <si>
    <t>Osztószám /Súly</t>
  </si>
  <si>
    <t>Alkalmak száma</t>
  </si>
  <si>
    <t>hallgatók száma /bizottsági tagok száma (4. bizottság)</t>
  </si>
  <si>
    <t>hallgatók száma /bizottsági tagok száma (3. bizottság)</t>
  </si>
  <si>
    <t>hallgatók száma /bizottsági tagok száma (2. bizottság)</t>
  </si>
  <si>
    <t>hallgatók száma /bizottsági tagok száma (1. bizottság)</t>
  </si>
  <si>
    <t>db/szerzők száma</t>
  </si>
  <si>
    <t>db/szerkesztők száma</t>
  </si>
  <si>
    <t>db / kidolgozásban résztvevők száma</t>
  </si>
  <si>
    <t>tárgyak száma (db)</t>
  </si>
  <si>
    <t>többi funkciók száma</t>
  </si>
  <si>
    <t>tanulmányi felelős megbízások száma</t>
  </si>
  <si>
    <t>részterjedelem/ teljes terjedelem</t>
  </si>
  <si>
    <t>ívek száma</t>
  </si>
  <si>
    <t>Folyóirat- cikkek</t>
  </si>
  <si>
    <t>Konferencia- kiadványok</t>
  </si>
  <si>
    <t>súlyérték</t>
  </si>
  <si>
    <t>pontérték</t>
  </si>
  <si>
    <t>Tagság</t>
  </si>
  <si>
    <t>Cím</t>
  </si>
  <si>
    <t>Alkalom</t>
  </si>
  <si>
    <t>alpontok</t>
  </si>
  <si>
    <t>alpont</t>
  </si>
  <si>
    <t>PhD dolgozat bírálata</t>
  </si>
  <si>
    <t>Doktorandusz- képzés</t>
  </si>
  <si>
    <t>Előadássorozat összeállítása (pl. Elmeköszörű)</t>
  </si>
  <si>
    <t>Bíráló Bizottság elnöke (PhD)</t>
  </si>
  <si>
    <t>Bíráló Bizottság tagja (PhD, egyéb nemzetközi tudományos fokozat)</t>
  </si>
  <si>
    <t>Bíráló Bizottság elnöke (Dr. habil, akadémiai doktor)</t>
  </si>
  <si>
    <t>TDK Bizottsági elnök</t>
  </si>
  <si>
    <t>OTDK I-III. helyezett, különdíjas dolgozat</t>
  </si>
  <si>
    <t>Szakmai tantárgy, előadás tartása (óra/hét)</t>
  </si>
  <si>
    <t>Szakmai tantárgy, előadás tartása külföldi egyetemen (óra/hét)</t>
  </si>
  <si>
    <t>óra/hét</t>
  </si>
  <si>
    <t>2.2.- 2.8. összesen</t>
  </si>
  <si>
    <t>2.9. - 2.16. összesen:</t>
  </si>
  <si>
    <t>2.1. összesen:</t>
  </si>
  <si>
    <t>tagság (db)</t>
  </si>
  <si>
    <t>megbízás (db)</t>
  </si>
  <si>
    <t>1.1 összesen:</t>
  </si>
  <si>
    <t>hallgatók száma 1. félévben</t>
  </si>
  <si>
    <t>hallgatók száma 2. félévben</t>
  </si>
  <si>
    <t>1.2. összesen:</t>
  </si>
  <si>
    <t>1.3. összesen:</t>
  </si>
  <si>
    <t>1.4. összesen:</t>
  </si>
  <si>
    <t>1.5. összesen:</t>
  </si>
  <si>
    <t xml:space="preserve">mutatószám </t>
  </si>
  <si>
    <t>feltalálási hányad</t>
  </si>
  <si>
    <t>Műszaki tudományi szakterület összesen:</t>
  </si>
  <si>
    <t>tevékenység</t>
  </si>
  <si>
    <t>Társadalomtudományi szakterület összesen:</t>
  </si>
  <si>
    <t>Szakterületek összesen (Szakterület_A + Szakterület_B + Szakterület_C):</t>
  </si>
  <si>
    <t>Tudományos tevékenység és a szakterületek pontszámai összesen:</t>
  </si>
  <si>
    <t>3.2. táblák</t>
  </si>
  <si>
    <t>3.3-3.5. táblák</t>
  </si>
  <si>
    <t>Marketing tevékenység pontszáma összesen:</t>
  </si>
  <si>
    <t>Tantárgy 5</t>
  </si>
  <si>
    <t>Tantárgy 6</t>
  </si>
  <si>
    <t>Bizottságban (szigorlatoztatás, államvizsgáztatás, záróvizsga, felvételi vizsgáztatás)</t>
  </si>
  <si>
    <t>1.3. Számon- kérés</t>
  </si>
  <si>
    <t>Összesített eredmény</t>
  </si>
  <si>
    <t>Oktatási tevékenység</t>
  </si>
  <si>
    <t>1.3.</t>
  </si>
  <si>
    <t>1.1.</t>
  </si>
  <si>
    <t>1.2.</t>
  </si>
  <si>
    <t>1.4.</t>
  </si>
  <si>
    <t>1.5.</t>
  </si>
  <si>
    <t>1.6.</t>
  </si>
  <si>
    <t>Összesen:</t>
  </si>
  <si>
    <t>Tudományos tevékenység</t>
  </si>
  <si>
    <t>2.1.</t>
  </si>
  <si>
    <t>2.2.-2.8.</t>
  </si>
  <si>
    <t>2.9.-2.16.</t>
  </si>
  <si>
    <t>Szakt-A</t>
  </si>
  <si>
    <t>Szakt-B</t>
  </si>
  <si>
    <t>Szakt-C</t>
  </si>
  <si>
    <t>Marketing tevékenység</t>
  </si>
  <si>
    <t>3.1.-3.5.</t>
  </si>
  <si>
    <t>Oktató/kutató neve:</t>
  </si>
  <si>
    <t>Egység neve:</t>
  </si>
  <si>
    <t>Aláírásommal igazolom, hogy az elektronikusan kitöltött teljesítmény-értékelő lap alapadatai a valóságnak megfelelnek.</t>
  </si>
  <si>
    <t>Dátum:</t>
  </si>
  <si>
    <t>Az oktató/kutató aláírása:</t>
  </si>
  <si>
    <t xml:space="preserve">Kötelező tárgy előadása </t>
  </si>
  <si>
    <t xml:space="preserve">Kötelezően választható tárgyak előadása </t>
  </si>
  <si>
    <t>Választható tárgyak előadása</t>
  </si>
  <si>
    <t xml:space="preserve">Szemináriumok, gyakorlatok vezetése </t>
  </si>
  <si>
    <t xml:space="preserve">Laboratóriumi gyakorlatok vezetése </t>
  </si>
  <si>
    <t>Komplex tantárgyi gyakorlatok vezetése</t>
  </si>
  <si>
    <t xml:space="preserve">Gyakorlati feladatok kidolgozása </t>
  </si>
  <si>
    <t xml:space="preserve">Tanterven kívüli felzárkóztató órák (szakfelelőssel egyeztetett) </t>
  </si>
  <si>
    <t>Természettudományi szakterület összesen:</t>
  </si>
  <si>
    <t>Oktatott hetek száma</t>
  </si>
  <si>
    <t>Tantárgy 7</t>
  </si>
  <si>
    <t>Tantárgy 8</t>
  </si>
  <si>
    <t>Szakdolgozat sikeres védése</t>
  </si>
  <si>
    <t>Diplomadolgozat sikeres védése</t>
  </si>
  <si>
    <t>Szakirányú továbbképzés területén (egyetemen belül)</t>
  </si>
  <si>
    <t xml:space="preserve">Az értékelt által megvédett PhD dolgozat </t>
  </si>
  <si>
    <t>Az értékelt által megvédett akadémiai doktori értekezés</t>
  </si>
  <si>
    <t>Doktori   (PhD, DLA) iskola vezetője</t>
  </si>
  <si>
    <t>Doktori   (PhD, DLA) program vezetője</t>
  </si>
  <si>
    <t>Doktori   (PhD, DLA) alprogram vezetője</t>
  </si>
  <si>
    <t>Doktori   (PhD, DLA) részprogram vezetője</t>
  </si>
  <si>
    <t>TDK dolgozat bírálata</t>
  </si>
  <si>
    <t>3.3. Kutatási és oktatási megbízásból származó bruttó összeg (KK, tanfolyam stb.)</t>
  </si>
  <si>
    <t xml:space="preserve">Hazai kutatási és oktatási megbízás </t>
  </si>
  <si>
    <t>Felsőfokú Szakképzés (FSz) dolgozat           (sikeres témazárás)</t>
  </si>
  <si>
    <r>
      <t>Alapképzés (</t>
    </r>
    <r>
      <rPr>
        <i/>
        <sz val="10"/>
        <rFont val="Times New Roman"/>
        <family val="1"/>
        <charset val="238"/>
      </rPr>
      <t>BA/BSc</t>
    </r>
    <r>
      <rPr>
        <sz val="10"/>
        <rFont val="Times New Roman"/>
        <family val="1"/>
        <charset val="238"/>
      </rPr>
      <t>) területén</t>
    </r>
  </si>
  <si>
    <r>
      <t>Mesterképzés (</t>
    </r>
    <r>
      <rPr>
        <i/>
        <sz val="10"/>
        <rFont val="Times New Roman"/>
        <family val="1"/>
        <charset val="238"/>
      </rPr>
      <t>MA/MSc</t>
    </r>
    <r>
      <rPr>
        <sz val="10"/>
        <rFont val="Times New Roman"/>
        <family val="1"/>
        <charset val="238"/>
      </rPr>
      <t>) területén</t>
    </r>
  </si>
  <si>
    <r>
      <t>Felsőfokú Szakképzés (</t>
    </r>
    <r>
      <rPr>
        <i/>
        <sz val="10"/>
        <rFont val="Times New Roman"/>
        <family val="1"/>
        <charset val="238"/>
      </rPr>
      <t>FSz</t>
    </r>
    <r>
      <rPr>
        <sz val="10"/>
        <rFont val="Times New Roman"/>
        <family val="1"/>
        <charset val="238"/>
      </rPr>
      <t>) területén</t>
    </r>
  </si>
  <si>
    <r>
      <t xml:space="preserve">2.4. Független tudományos hivatkozás </t>
    </r>
    <r>
      <rPr>
        <sz val="10"/>
        <rFont val="Times New Roman"/>
        <family val="1"/>
        <charset val="238"/>
      </rPr>
      <t>(önhivatkozás és bibliográfiában történt felsorolás nélkül)</t>
    </r>
  </si>
  <si>
    <r>
      <t xml:space="preserve">2.16. Elnyert ösztöndíjak </t>
    </r>
    <r>
      <rPr>
        <sz val="10"/>
        <rFont val="Times New Roman"/>
        <family val="1"/>
        <charset val="238"/>
      </rPr>
      <t>(pl. SzPÖ, Bolyai)</t>
    </r>
  </si>
  <si>
    <r>
      <t xml:space="preserve">Szabadalmak </t>
    </r>
    <r>
      <rPr>
        <sz val="10"/>
        <rFont val="Times New Roman"/>
        <family val="1"/>
        <charset val="238"/>
      </rPr>
      <t>(a hasznosítást kivéve egy találmány csak egyszer szerepeltethető)</t>
    </r>
  </si>
  <si>
    <r>
      <t>Államilag elismert fajták</t>
    </r>
    <r>
      <rPr>
        <sz val="10"/>
        <rFont val="Times New Roman"/>
        <family val="1"/>
        <charset val="238"/>
      </rPr>
      <t xml:space="preserve"> (a hasznosítást kivéve egy fajta csak egyszer szerepeltethető)</t>
    </r>
  </si>
  <si>
    <r>
      <t>Redukált támogatás</t>
    </r>
    <r>
      <rPr>
        <sz val="10"/>
        <rFont val="Times New Roman"/>
        <family val="1"/>
        <charset val="238"/>
      </rPr>
      <t>= összeg</t>
    </r>
    <r>
      <rPr>
        <b/>
        <i/>
        <sz val="10"/>
        <rFont val="Times New Roman"/>
        <family val="1"/>
        <charset val="238"/>
      </rPr>
      <t xml:space="preserve"> MFt </t>
    </r>
    <r>
      <rPr>
        <sz val="10"/>
        <rFont val="Times New Roman"/>
        <family val="1"/>
        <charset val="238"/>
      </rPr>
      <t>x részvételi arány</t>
    </r>
  </si>
  <si>
    <r>
      <t xml:space="preserve">                       </t>
    </r>
    <r>
      <rPr>
        <b/>
        <sz val="12"/>
        <rFont val="Times New Roman"/>
        <family val="1"/>
        <charset val="238"/>
      </rPr>
      <t xml:space="preserve"> . évi teljesítmény-értékelés</t>
    </r>
  </si>
  <si>
    <t>az utolsó 5 év kumulációja</t>
  </si>
  <si>
    <t>1.7. Egyéb közreműködés az utánpótlás nevelésében</t>
  </si>
  <si>
    <t>Oktatási tevékenység pontszámai összesen (1.1. - 1.7.):</t>
  </si>
  <si>
    <t>1.7.</t>
  </si>
  <si>
    <t>A munkairányítói jogkört gyakorló vezető aláírása:</t>
  </si>
  <si>
    <t>2.20. Egyéb közreműködés az utánpótlás nevelésében</t>
  </si>
  <si>
    <t>2.17. - 2.20. összesen:</t>
  </si>
  <si>
    <t>2.1. - 2.20. mindösszesen</t>
  </si>
  <si>
    <t>2.17.-2.20.</t>
  </si>
  <si>
    <t>Idegen nyelven tartott előadások</t>
  </si>
  <si>
    <t>Idegen nyelven tartott szemináriumok, laboratóriumi gyakorlatok</t>
  </si>
  <si>
    <t>Komplex tantárgyi gyakorlatok vezetése idegen nyelven</t>
  </si>
  <si>
    <t xml:space="preserve">Idegen nyelven tartott tanterven kívüli felzárkóztató órák (szakfelelőssel egyeztetett) </t>
  </si>
  <si>
    <t>Egyéb oktatással kapcsolatos feladatok (részvétel a beiskolázásban, gyakorlati hely keresése stb.)</t>
  </si>
  <si>
    <t>A VM által adományozható kitüntetések, szakmai díjak és egyéb elismerések</t>
  </si>
  <si>
    <t>Munkaköre/Beosztása:</t>
  </si>
  <si>
    <t>PhD dolgozat bírálata (házivédéskor)</t>
  </si>
  <si>
    <t>A EMMI által adományozható kitüntetések, szakmai díjak</t>
  </si>
  <si>
    <r>
      <t xml:space="preserve">2.17. Szakmai kitüntetések, díjak </t>
    </r>
    <r>
      <rPr>
        <sz val="10"/>
        <rFont val="Times New Roman"/>
        <family val="1"/>
        <charset val="238"/>
      </rPr>
      <t>(FKR vonatkozó melléklete alapján)</t>
    </r>
  </si>
  <si>
    <t>ö</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</si>
</sst>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21" x14ac:knownFonts="1">
    <font>
      <sz val="10"/>
      <name val="Arial"/>
      <charset val="238"/>
    </font>
    <font>
      <sz val="8"/>
      <name val="Arial"/>
      <charset val="238"/>
    </font>
    <font>
      <sz val="8"/>
      <color indexed="81"/>
      <name val="Tahoma"/>
      <charset val="238"/>
    </font>
    <font>
      <b/>
      <sz val="8"/>
      <color indexed="81"/>
      <name val="Tahoma"/>
      <charset val="238"/>
    </font>
    <font>
      <b/>
      <sz val="8"/>
      <color indexed="10"/>
      <name val="Tahoma"/>
      <family val="2"/>
      <charset val="238"/>
    </font>
    <font>
      <sz val="8"/>
      <color indexed="10"/>
      <name val="Tahoma"/>
      <family val="2"/>
      <charset val="238"/>
    </font>
    <font>
      <b/>
      <i/>
      <u/>
      <sz val="8"/>
      <color indexed="10"/>
      <name val="Tahoma"/>
      <family val="2"/>
      <charset val="238"/>
    </font>
    <font>
      <i/>
      <sz val="8"/>
      <color indexed="10"/>
      <name val="Tahoma"/>
      <family val="2"/>
      <charset val="238"/>
    </font>
    <font>
      <sz val="10"/>
      <color indexed="10"/>
      <name val="Tahoma"/>
      <family val="2"/>
      <charset val="238"/>
    </font>
    <font>
      <sz val="12"/>
      <name val="Times New Roman"/>
      <family val="1"/>
      <charset val="238"/>
    </font>
    <font>
      <b/>
      <sz val="12"/>
      <name val="Times New Roman"/>
      <family val="1"/>
      <charset val="238"/>
    </font>
    <font>
      <b/>
      <u/>
      <sz val="12"/>
      <name val="Times New Roman"/>
      <family val="1"/>
      <charset val="238"/>
    </font>
    <font>
      <b/>
      <sz val="14"/>
      <name val="Times New Roman"/>
      <family val="1"/>
      <charset val="238"/>
    </font>
    <font>
      <sz val="8"/>
      <color indexed="81"/>
      <name val="Tahoma"/>
      <family val="2"/>
      <charset val="238"/>
    </font>
    <font>
      <sz val="11"/>
      <color indexed="10"/>
      <name val="Times New Roman"/>
      <family val="1"/>
      <charset val="238"/>
    </font>
    <font>
      <sz val="11"/>
      <color indexed="81"/>
      <name val="Times New Roman"/>
      <family val="1"/>
      <charset val="238"/>
    </font>
    <font>
      <sz val="10"/>
      <name val="Times New Roman"/>
      <family val="1"/>
      <charset val="238"/>
    </font>
    <font>
      <b/>
      <sz val="10"/>
      <name val="Times New Roman"/>
      <family val="1"/>
      <charset val="238"/>
    </font>
    <font>
      <b/>
      <i/>
      <sz val="10"/>
      <name val="Times New Roman"/>
      <family val="1"/>
      <charset val="238"/>
    </font>
    <font>
      <i/>
      <sz val="10"/>
      <name val="Times New Roman"/>
      <family val="1"/>
      <charset val="238"/>
    </font>
    <font>
      <sz val="10"/>
      <color indexed="10"/>
      <name val="Times New Roman"/>
      <family val="1"/>
      <charset val="23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8"/>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24">
    <xf numFmtId="0" fontId="0" fillId="0" borderId="0" xfId="0"/>
    <xf numFmtId="0" fontId="16" fillId="0" borderId="0" xfId="0" applyFont="1"/>
    <xf numFmtId="0" fontId="10" fillId="0" borderId="0" xfId="0" applyFont="1" applyAlignment="1"/>
    <xf numFmtId="0" fontId="10" fillId="0" borderId="0" xfId="0" applyFont="1" applyAlignment="1">
      <alignment horizontal="center"/>
    </xf>
    <xf numFmtId="0" fontId="16" fillId="0" borderId="0" xfId="0" applyFont="1" applyAlignment="1">
      <alignment horizontal="center"/>
    </xf>
    <xf numFmtId="0" fontId="10" fillId="0" borderId="0" xfId="0" applyFont="1"/>
    <xf numFmtId="0" fontId="17" fillId="0" borderId="0" xfId="0" applyFont="1" applyAlignment="1">
      <alignment horizontal="center"/>
    </xf>
    <xf numFmtId="0" fontId="17" fillId="0" borderId="0" xfId="0" applyFont="1" applyAlignment="1"/>
    <xf numFmtId="0" fontId="16" fillId="0" borderId="1" xfId="0" applyFont="1" applyBorder="1" applyAlignment="1">
      <alignment wrapText="1"/>
    </xf>
    <xf numFmtId="0" fontId="16" fillId="0" borderId="0" xfId="0" applyFont="1" applyAlignment="1"/>
    <xf numFmtId="0" fontId="18" fillId="0" borderId="0" xfId="0" applyFont="1" applyAlignment="1"/>
    <xf numFmtId="0" fontId="10" fillId="0" borderId="2" xfId="0" applyFont="1" applyBorder="1" applyAlignment="1">
      <alignment horizontal="center"/>
    </xf>
    <xf numFmtId="0" fontId="16" fillId="0" borderId="1" xfId="0" applyFont="1" applyBorder="1" applyAlignment="1">
      <alignment horizontal="center" vertical="center" wrapText="1"/>
    </xf>
    <xf numFmtId="0" fontId="16" fillId="0" borderId="1" xfId="0" applyFont="1" applyBorder="1"/>
    <xf numFmtId="0" fontId="16" fillId="2" borderId="3" xfId="0" applyFont="1" applyFill="1" applyBorder="1" applyProtection="1">
      <protection locked="0"/>
    </xf>
    <xf numFmtId="0" fontId="16" fillId="2" borderId="4" xfId="0" applyFont="1" applyFill="1" applyBorder="1" applyProtection="1">
      <protection locked="0"/>
    </xf>
    <xf numFmtId="0" fontId="16" fillId="0" borderId="3" xfId="0" applyFont="1" applyBorder="1"/>
    <xf numFmtId="0" fontId="16" fillId="0" borderId="3" xfId="0" applyFont="1" applyBorder="1" applyProtection="1"/>
    <xf numFmtId="0" fontId="16" fillId="2" borderId="1" xfId="0" applyFont="1" applyFill="1" applyBorder="1" applyProtection="1">
      <protection locked="0"/>
    </xf>
    <xf numFmtId="0" fontId="16" fillId="0" borderId="1" xfId="0" applyFont="1" applyBorder="1" applyAlignment="1">
      <alignment horizontal="center" vertical="center"/>
    </xf>
    <xf numFmtId="0" fontId="16" fillId="3" borderId="5" xfId="0" applyFont="1" applyFill="1" applyBorder="1"/>
    <xf numFmtId="0" fontId="16" fillId="0" borderId="0" xfId="0" applyFont="1" applyBorder="1"/>
    <xf numFmtId="0" fontId="16" fillId="0" borderId="1" xfId="0" applyFont="1" applyFill="1" applyBorder="1"/>
    <xf numFmtId="0" fontId="16" fillId="0" borderId="6" xfId="0" applyFont="1" applyBorder="1"/>
    <xf numFmtId="0" fontId="16" fillId="0" borderId="0" xfId="0" applyFont="1" applyFill="1" applyBorder="1"/>
    <xf numFmtId="0" fontId="16" fillId="2" borderId="6" xfId="0" applyFont="1" applyFill="1" applyBorder="1" applyProtection="1">
      <protection locked="0"/>
    </xf>
    <xf numFmtId="0" fontId="16" fillId="2" borderId="7" xfId="0" applyFont="1" applyFill="1" applyBorder="1" applyProtection="1">
      <protection locked="0"/>
    </xf>
    <xf numFmtId="0" fontId="16" fillId="0" borderId="0" xfId="0" applyFont="1" applyBorder="1" applyProtection="1"/>
    <xf numFmtId="0" fontId="16" fillId="0" borderId="0" xfId="0" applyFont="1" applyAlignment="1">
      <alignment horizontal="right"/>
    </xf>
    <xf numFmtId="0" fontId="10" fillId="0" borderId="8" xfId="0" applyFont="1" applyBorder="1" applyAlignment="1">
      <alignment horizontal="center"/>
    </xf>
    <xf numFmtId="0" fontId="16" fillId="2" borderId="9" xfId="0" applyFont="1" applyFill="1" applyBorder="1" applyProtection="1">
      <protection locked="0"/>
    </xf>
    <xf numFmtId="0" fontId="16" fillId="2" borderId="10" xfId="0" applyFont="1" applyFill="1" applyBorder="1" applyProtection="1">
      <protection locked="0"/>
    </xf>
    <xf numFmtId="0" fontId="16" fillId="2" borderId="11" xfId="0" applyFont="1" applyFill="1" applyBorder="1" applyProtection="1">
      <protection locked="0"/>
    </xf>
    <xf numFmtId="0" fontId="16" fillId="0" borderId="12" xfId="0" applyFont="1" applyBorder="1" applyProtection="1"/>
    <xf numFmtId="0" fontId="16" fillId="0" borderId="1" xfId="0" applyFont="1" applyBorder="1" applyAlignment="1">
      <alignment horizontal="center"/>
    </xf>
    <xf numFmtId="0" fontId="16" fillId="0" borderId="1" xfId="0" applyFont="1" applyBorder="1" applyAlignment="1">
      <alignment vertical="center" wrapText="1"/>
    </xf>
    <xf numFmtId="0" fontId="16" fillId="0" borderId="1" xfId="0" applyFont="1" applyBorder="1" applyAlignment="1">
      <alignment vertical="center"/>
    </xf>
    <xf numFmtId="0" fontId="16" fillId="0" borderId="0" xfId="0" applyFont="1" applyAlignment="1">
      <alignment wrapText="1"/>
    </xf>
    <xf numFmtId="0" fontId="16" fillId="2" borderId="1" xfId="0" applyFont="1" applyFill="1" applyBorder="1" applyProtection="1"/>
    <xf numFmtId="0" fontId="16" fillId="0" borderId="0" xfId="0" applyFont="1" applyFill="1"/>
    <xf numFmtId="0" fontId="16" fillId="3" borderId="13" xfId="0" applyFont="1" applyFill="1" applyBorder="1"/>
    <xf numFmtId="0" fontId="9" fillId="0" borderId="1" xfId="0" applyFont="1" applyBorder="1" applyAlignment="1">
      <alignment horizontal="center"/>
    </xf>
    <xf numFmtId="0" fontId="12" fillId="0" borderId="0" xfId="0" applyFont="1" applyBorder="1" applyAlignment="1"/>
    <xf numFmtId="0" fontId="16" fillId="0" borderId="1" xfId="0" applyFont="1" applyFill="1" applyBorder="1" applyAlignment="1">
      <alignment horizontal="center" vertical="center" wrapText="1"/>
    </xf>
    <xf numFmtId="0" fontId="16" fillId="0" borderId="0" xfId="0" applyFont="1" applyAlignment="1">
      <alignment horizontal="center" vertical="top" wrapText="1"/>
    </xf>
    <xf numFmtId="0" fontId="16" fillId="4" borderId="1" xfId="0" applyFont="1" applyFill="1" applyBorder="1"/>
    <xf numFmtId="0" fontId="16" fillId="0" borderId="9" xfId="0" applyFont="1" applyBorder="1" applyAlignment="1"/>
    <xf numFmtId="0" fontId="16" fillId="0" borderId="1" xfId="0" applyFont="1" applyBorder="1" applyAlignment="1"/>
    <xf numFmtId="0" fontId="16" fillId="0" borderId="0" xfId="0" applyFont="1" applyFill="1" applyBorder="1" applyAlignment="1">
      <alignment wrapText="1"/>
    </xf>
    <xf numFmtId="0" fontId="18" fillId="0" borderId="0" xfId="0" applyFont="1"/>
    <xf numFmtId="0" fontId="16" fillId="0" borderId="0" xfId="0" applyFont="1" applyBorder="1" applyAlignment="1">
      <alignment horizontal="center" vertical="center" wrapText="1"/>
    </xf>
    <xf numFmtId="0" fontId="16" fillId="2" borderId="1" xfId="0" applyFont="1" applyFill="1" applyBorder="1" applyAlignment="1" applyProtection="1">
      <protection locked="0"/>
    </xf>
    <xf numFmtId="0" fontId="16" fillId="0" borderId="0" xfId="0" applyFont="1" applyBorder="1" applyAlignment="1">
      <alignment wrapText="1"/>
    </xf>
    <xf numFmtId="0" fontId="16" fillId="0" borderId="0" xfId="0" applyFont="1" applyFill="1" applyBorder="1" applyAlignment="1"/>
    <xf numFmtId="0" fontId="9" fillId="0" borderId="0" xfId="0" applyFont="1"/>
    <xf numFmtId="0" fontId="16" fillId="0" borderId="0" xfId="0" applyFont="1" applyProtection="1">
      <protection locked="0"/>
    </xf>
    <xf numFmtId="49" fontId="17" fillId="0" borderId="0" xfId="0" applyNumberFormat="1" applyFont="1" applyAlignment="1">
      <alignment horizontal="left"/>
    </xf>
    <xf numFmtId="0" fontId="17" fillId="0" borderId="1" xfId="0" applyFont="1" applyBorder="1" applyAlignment="1">
      <alignment horizontal="center"/>
    </xf>
    <xf numFmtId="0" fontId="16" fillId="2" borderId="1" xfId="0" applyFont="1" applyFill="1" applyBorder="1" applyAlignment="1" applyProtection="1">
      <alignment vertical="center"/>
      <protection locked="0"/>
    </xf>
    <xf numFmtId="0" fontId="17" fillId="0" borderId="14" xfId="0" applyFont="1" applyFill="1" applyBorder="1" applyAlignment="1">
      <alignment horizontal="center"/>
    </xf>
    <xf numFmtId="0" fontId="16" fillId="0" borderId="7" xfId="0" applyFont="1" applyBorder="1" applyAlignment="1">
      <alignment horizontal="center" vertical="center"/>
    </xf>
    <xf numFmtId="0" fontId="16" fillId="0" borderId="7" xfId="0" applyFont="1" applyBorder="1" applyAlignment="1">
      <alignment horizontal="center" vertical="center" wrapText="1"/>
    </xf>
    <xf numFmtId="0" fontId="17" fillId="0" borderId="0" xfId="0" applyFont="1" applyAlignment="1">
      <alignment wrapText="1"/>
    </xf>
    <xf numFmtId="0" fontId="16" fillId="0" borderId="1" xfId="0" applyFont="1" applyFill="1" applyBorder="1" applyAlignment="1">
      <alignment horizontal="center"/>
    </xf>
    <xf numFmtId="0" fontId="16" fillId="0" borderId="15" xfId="0" applyFont="1" applyFill="1" applyBorder="1"/>
    <xf numFmtId="0" fontId="16" fillId="4" borderId="0" xfId="0" applyFont="1" applyFill="1"/>
    <xf numFmtId="0" fontId="16" fillId="4" borderId="16" xfId="0" applyFont="1" applyFill="1" applyBorder="1"/>
    <xf numFmtId="0" fontId="16" fillId="2" borderId="16" xfId="0" applyFont="1" applyFill="1" applyBorder="1" applyProtection="1">
      <protection locked="0"/>
    </xf>
    <xf numFmtId="0" fontId="16" fillId="0" borderId="1" xfId="0" applyFont="1" applyFill="1" applyBorder="1" applyAlignment="1">
      <alignment horizontal="center" vertical="center"/>
    </xf>
    <xf numFmtId="0" fontId="16" fillId="4" borderId="1" xfId="0" applyFont="1" applyFill="1" applyBorder="1" applyProtection="1"/>
    <xf numFmtId="0" fontId="16" fillId="0" borderId="0" xfId="0" applyFont="1" applyBorder="1" applyAlignment="1"/>
    <xf numFmtId="0" fontId="10" fillId="0" borderId="0" xfId="0" applyFont="1" applyFill="1" applyBorder="1" applyAlignment="1">
      <alignment horizontal="center"/>
    </xf>
    <xf numFmtId="0" fontId="10" fillId="0" borderId="0" xfId="0" applyFont="1" applyFill="1" applyBorder="1"/>
    <xf numFmtId="0" fontId="16" fillId="0" borderId="1" xfId="0" applyFont="1" applyBorder="1" applyAlignment="1">
      <alignment horizontal="center" wrapText="1"/>
    </xf>
    <xf numFmtId="0" fontId="16" fillId="2" borderId="1" xfId="0" applyFont="1" applyFill="1" applyBorder="1" applyAlignment="1" applyProtection="1">
      <alignment wrapText="1"/>
      <protection locked="0"/>
    </xf>
    <xf numFmtId="0" fontId="16" fillId="4" borderId="1" xfId="0" applyFont="1" applyFill="1" applyBorder="1" applyAlignment="1"/>
    <xf numFmtId="0" fontId="16" fillId="4" borderId="1" xfId="0" applyFont="1" applyFill="1" applyBorder="1" applyAlignment="1">
      <alignment wrapText="1"/>
    </xf>
    <xf numFmtId="0" fontId="16" fillId="4" borderId="0" xfId="0" applyFont="1" applyFill="1" applyBorder="1" applyProtection="1"/>
    <xf numFmtId="0" fontId="17" fillId="0" borderId="1" xfId="0" applyFont="1" applyFill="1" applyBorder="1" applyAlignment="1">
      <alignment horizontal="center" wrapText="1"/>
    </xf>
    <xf numFmtId="0" fontId="16" fillId="2" borderId="1" xfId="0" applyFont="1" applyFill="1" applyBorder="1" applyAlignment="1" applyProtection="1">
      <alignment horizontal="center"/>
      <protection locked="0"/>
    </xf>
    <xf numFmtId="0" fontId="16" fillId="4" borderId="1" xfId="0" applyFont="1" applyFill="1" applyBorder="1" applyAlignment="1">
      <alignment horizontal="center" vertical="center" wrapText="1"/>
    </xf>
    <xf numFmtId="164" fontId="16" fillId="2" borderId="1" xfId="0" applyNumberFormat="1" applyFont="1" applyFill="1" applyBorder="1" applyAlignment="1" applyProtection="1">
      <alignment horizontal="center" vertical="center" wrapText="1"/>
      <protection locked="0"/>
    </xf>
    <xf numFmtId="164" fontId="16" fillId="2" borderId="1" xfId="0" applyNumberFormat="1" applyFont="1" applyFill="1" applyBorder="1" applyAlignment="1" applyProtection="1">
      <alignment horizontal="center"/>
      <protection locked="0"/>
    </xf>
    <xf numFmtId="0" fontId="10" fillId="0" borderId="0" xfId="0" applyFont="1" applyBorder="1" applyAlignment="1">
      <alignment horizontal="center"/>
    </xf>
    <xf numFmtId="0" fontId="16" fillId="0" borderId="0" xfId="0" applyFont="1" applyBorder="1" applyAlignment="1">
      <alignment horizontal="center"/>
    </xf>
    <xf numFmtId="0" fontId="16" fillId="0" borderId="0" xfId="0" applyFont="1" applyProtection="1"/>
    <xf numFmtId="0" fontId="11" fillId="0" borderId="0" xfId="0" applyFont="1" applyBorder="1" applyAlignment="1">
      <alignment horizontal="center" vertical="center"/>
    </xf>
    <xf numFmtId="0" fontId="10" fillId="0" borderId="0" xfId="0" applyFont="1" applyBorder="1" applyAlignment="1">
      <alignment horizontal="center" vertical="center"/>
    </xf>
    <xf numFmtId="0" fontId="16" fillId="0" borderId="1" xfId="0" applyFont="1" applyBorder="1" applyAlignment="1" applyProtection="1">
      <alignment vertical="center"/>
      <protection locked="0"/>
    </xf>
    <xf numFmtId="49" fontId="9" fillId="0" borderId="17" xfId="0" applyNumberFormat="1" applyFont="1" applyBorder="1" applyAlignment="1">
      <alignment horizontal="center"/>
    </xf>
    <xf numFmtId="49" fontId="9" fillId="0" borderId="0" xfId="0" applyNumberFormat="1" applyFont="1" applyAlignment="1">
      <alignment horizontal="center"/>
    </xf>
    <xf numFmtId="49" fontId="9" fillId="0" borderId="0" xfId="0" applyNumberFormat="1" applyFont="1" applyBorder="1" applyAlignment="1">
      <alignment horizontal="center"/>
    </xf>
    <xf numFmtId="49" fontId="9" fillId="0" borderId="18" xfId="0" applyNumberFormat="1" applyFont="1" applyBorder="1" applyAlignment="1">
      <alignment horizontal="center"/>
    </xf>
    <xf numFmtId="0" fontId="9" fillId="0" borderId="0" xfId="0" applyFont="1" applyBorder="1"/>
    <xf numFmtId="0" fontId="9" fillId="0" borderId="0" xfId="0" applyFont="1" applyAlignment="1">
      <alignment horizontal="center"/>
    </xf>
    <xf numFmtId="49" fontId="10" fillId="0" borderId="11"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9" fillId="0" borderId="0" xfId="0" applyFont="1" applyAlignment="1" applyProtection="1">
      <alignment vertical="center"/>
      <protection locked="0"/>
    </xf>
    <xf numFmtId="0" fontId="9" fillId="0" borderId="0" xfId="0" applyFont="1" applyProtection="1">
      <protection locked="0"/>
    </xf>
    <xf numFmtId="165" fontId="16" fillId="3" borderId="19" xfId="0" applyNumberFormat="1" applyFont="1" applyFill="1" applyBorder="1"/>
    <xf numFmtId="165" fontId="16" fillId="3" borderId="1" xfId="0" applyNumberFormat="1" applyFont="1" applyFill="1" applyBorder="1"/>
    <xf numFmtId="165" fontId="16" fillId="3" borderId="13" xfId="0" applyNumberFormat="1" applyFont="1" applyFill="1" applyBorder="1"/>
    <xf numFmtId="165" fontId="9" fillId="0" borderId="20" xfId="0" applyNumberFormat="1" applyFont="1" applyBorder="1" applyAlignment="1">
      <alignment horizontal="center"/>
    </xf>
    <xf numFmtId="165" fontId="9" fillId="0" borderId="15" xfId="0" applyNumberFormat="1" applyFont="1" applyBorder="1" applyAlignment="1">
      <alignment horizontal="center"/>
    </xf>
    <xf numFmtId="165" fontId="10" fillId="0" borderId="21" xfId="0" applyNumberFormat="1" applyFont="1" applyBorder="1" applyAlignment="1">
      <alignment horizontal="center" vertical="center"/>
    </xf>
    <xf numFmtId="0" fontId="17" fillId="0" borderId="1" xfId="0" applyFont="1" applyBorder="1" applyAlignment="1">
      <alignment horizontal="center" vertical="center" wrapText="1"/>
    </xf>
    <xf numFmtId="0" fontId="16" fillId="2" borderId="21" xfId="0" applyFont="1" applyFill="1" applyBorder="1" applyProtection="1">
      <protection locked="0"/>
    </xf>
    <xf numFmtId="0" fontId="16" fillId="0" borderId="9" xfId="0" applyFont="1" applyBorder="1" applyProtection="1"/>
    <xf numFmtId="0" fontId="16" fillId="0" borderId="9" xfId="0" applyFont="1" applyBorder="1"/>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0" fillId="0" borderId="0" xfId="0" applyFont="1" applyAlignment="1">
      <alignment horizontal="center"/>
    </xf>
    <xf numFmtId="0" fontId="16" fillId="0" borderId="0" xfId="0" applyFont="1" applyAlignment="1">
      <alignment horizontal="center"/>
    </xf>
    <xf numFmtId="0" fontId="12" fillId="0" borderId="25" xfId="0" applyFont="1" applyBorder="1" applyAlignment="1"/>
    <xf numFmtId="0" fontId="12" fillId="0" borderId="24" xfId="0" applyFont="1" applyBorder="1" applyAlignment="1"/>
    <xf numFmtId="0" fontId="12" fillId="0" borderId="5" xfId="0" applyFont="1" applyBorder="1" applyAlignment="1"/>
    <xf numFmtId="0" fontId="18" fillId="0" borderId="0" xfId="0" applyFont="1" applyAlignment="1"/>
    <xf numFmtId="0" fontId="17" fillId="0" borderId="0" xfId="0" applyFont="1" applyAlignment="1"/>
    <xf numFmtId="0" fontId="16" fillId="0" borderId="0" xfId="0" applyFont="1" applyAlignment="1"/>
    <xf numFmtId="0" fontId="10" fillId="0" borderId="0" xfId="0" applyFont="1" applyAlignment="1"/>
    <xf numFmtId="0" fontId="16" fillId="0" borderId="16"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4" xfId="0" applyFont="1" applyBorder="1" applyAlignment="1"/>
    <xf numFmtId="0" fontId="16" fillId="0" borderId="5" xfId="0" applyFont="1" applyBorder="1" applyAlignment="1"/>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9"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7" xfId="0" applyFont="1" applyFill="1" applyBorder="1" applyAlignment="1">
      <alignment horizontal="center"/>
    </xf>
    <xf numFmtId="0" fontId="16" fillId="0" borderId="6" xfId="0" applyFont="1" applyFill="1" applyBorder="1" applyAlignment="1">
      <alignment horizontal="center"/>
    </xf>
    <xf numFmtId="0" fontId="16" fillId="2" borderId="1" xfId="0" applyFont="1" applyFill="1" applyBorder="1" applyAlignment="1" applyProtection="1">
      <protection locked="0"/>
    </xf>
    <xf numFmtId="0" fontId="18" fillId="0" borderId="16" xfId="0" applyFont="1" applyBorder="1" applyAlignment="1">
      <alignment horizontal="center" vertical="center" wrapText="1"/>
    </xf>
    <xf numFmtId="0" fontId="16" fillId="0" borderId="7" xfId="0" applyFont="1" applyBorder="1" applyAlignment="1">
      <alignment wrapText="1"/>
    </xf>
    <xf numFmtId="0" fontId="16" fillId="0" borderId="6" xfId="0" applyFont="1" applyBorder="1" applyAlignment="1"/>
    <xf numFmtId="0" fontId="16" fillId="0" borderId="0" xfId="0" applyFont="1" applyFill="1" applyBorder="1" applyAlignment="1"/>
    <xf numFmtId="0" fontId="16" fillId="0" borderId="12" xfId="0" applyFont="1" applyFill="1" applyBorder="1" applyAlignment="1"/>
    <xf numFmtId="0" fontId="10" fillId="0" borderId="25" xfId="0" applyFont="1" applyBorder="1" applyAlignment="1"/>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7" fillId="0" borderId="16" xfId="0" applyFont="1" applyBorder="1" applyAlignment="1">
      <alignment horizontal="center" vertical="center" wrapText="1"/>
    </xf>
    <xf numFmtId="0" fontId="0" fillId="0" borderId="3" xfId="0" applyBorder="1" applyAlignment="1">
      <alignment horizontal="center" vertical="center" wrapText="1"/>
    </xf>
    <xf numFmtId="0" fontId="16" fillId="0" borderId="1" xfId="0" applyFont="1" applyBorder="1" applyAlignment="1">
      <alignment vertical="center"/>
    </xf>
    <xf numFmtId="49" fontId="17" fillId="0" borderId="16" xfId="0" applyNumberFormat="1" applyFont="1" applyBorder="1" applyAlignment="1">
      <alignment horizontal="center" vertical="center" wrapText="1"/>
    </xf>
    <xf numFmtId="0" fontId="16" fillId="0" borderId="1" xfId="0" applyFont="1" applyBorder="1" applyAlignment="1"/>
    <xf numFmtId="0" fontId="16" fillId="0" borderId="1" xfId="0" applyFont="1" applyBorder="1" applyAlignment="1">
      <alignment horizontal="center" vertical="center"/>
    </xf>
    <xf numFmtId="0" fontId="16" fillId="0" borderId="16" xfId="0" applyFont="1" applyBorder="1" applyAlignment="1">
      <alignment vertical="center"/>
    </xf>
    <xf numFmtId="0" fontId="16" fillId="0" borderId="3" xfId="0" applyFont="1" applyBorder="1" applyAlignment="1">
      <alignment vertical="center"/>
    </xf>
    <xf numFmtId="0" fontId="16" fillId="0" borderId="1" xfId="0" applyFont="1" applyBorder="1" applyAlignment="1">
      <alignment wrapText="1"/>
    </xf>
    <xf numFmtId="49" fontId="17" fillId="0" borderId="1" xfId="0" applyNumberFormat="1" applyFont="1" applyBorder="1" applyAlignment="1">
      <alignment horizontal="left" wrapText="1"/>
    </xf>
    <xf numFmtId="16" fontId="17" fillId="0" borderId="1" xfId="0" applyNumberFormat="1" applyFont="1" applyBorder="1" applyAlignment="1"/>
    <xf numFmtId="0" fontId="17" fillId="0" borderId="1" xfId="0" applyFont="1" applyBorder="1" applyAlignment="1"/>
    <xf numFmtId="0" fontId="16" fillId="0" borderId="1" xfId="0" applyFont="1" applyBorder="1" applyAlignment="1">
      <alignment vertical="center" wrapText="1"/>
    </xf>
    <xf numFmtId="0" fontId="17" fillId="0" borderId="1" xfId="0" applyFont="1" applyBorder="1" applyAlignment="1">
      <alignment wrapText="1"/>
    </xf>
    <xf numFmtId="0" fontId="17" fillId="0" borderId="7" xfId="0" applyFont="1" applyBorder="1" applyAlignment="1">
      <alignment wrapText="1"/>
    </xf>
    <xf numFmtId="0" fontId="16" fillId="0" borderId="7" xfId="0" applyFont="1" applyBorder="1" applyAlignment="1"/>
    <xf numFmtId="0" fontId="16" fillId="0" borderId="7" xfId="0" applyFont="1" applyBorder="1" applyAlignment="1">
      <alignment horizontal="center" vertical="center"/>
    </xf>
    <xf numFmtId="0" fontId="16" fillId="0" borderId="1" xfId="0" applyFont="1" applyFill="1" applyBorder="1" applyAlignment="1">
      <alignment horizontal="left" vertical="center"/>
    </xf>
    <xf numFmtId="0" fontId="16" fillId="0" borderId="1" xfId="0" applyFont="1" applyBorder="1" applyAlignment="1">
      <alignment horizontal="left" vertical="center"/>
    </xf>
    <xf numFmtId="49" fontId="17" fillId="0" borderId="1" xfId="0" applyNumberFormat="1" applyFont="1" applyBorder="1" applyAlignment="1">
      <alignment horizontal="center" vertical="center" wrapText="1"/>
    </xf>
    <xf numFmtId="0" fontId="16" fillId="0" borderId="16" xfId="0" applyFont="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0" fontId="16" fillId="0" borderId="1" xfId="0" applyFont="1" applyBorder="1" applyAlignment="1">
      <alignment horizontal="left" vertical="center" wrapText="1"/>
    </xf>
    <xf numFmtId="16" fontId="17" fillId="0" borderId="1" xfId="0" applyNumberFormat="1"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vertical="center"/>
    </xf>
    <xf numFmtId="49" fontId="16" fillId="0" borderId="1" xfId="0" applyNumberFormat="1" applyFont="1" applyBorder="1" applyAlignment="1">
      <alignment horizontal="left" vertical="center" wrapText="1"/>
    </xf>
    <xf numFmtId="49" fontId="16" fillId="0" borderId="1" xfId="0" applyNumberFormat="1" applyFont="1" applyBorder="1" applyAlignment="1">
      <alignment vertical="center" wrapText="1"/>
    </xf>
    <xf numFmtId="0" fontId="10" fillId="0" borderId="0" xfId="0" applyFont="1" applyBorder="1" applyAlignment="1"/>
    <xf numFmtId="0" fontId="16" fillId="0" borderId="0" xfId="0" applyFont="1" applyBorder="1" applyAlignment="1"/>
    <xf numFmtId="0" fontId="10" fillId="0" borderId="0" xfId="0" applyFont="1" applyFill="1" applyBorder="1" applyAlignment="1">
      <alignment horizontal="center"/>
    </xf>
    <xf numFmtId="0" fontId="17" fillId="0" borderId="1" xfId="0" applyFont="1" applyBorder="1" applyAlignment="1">
      <alignment vertical="center" wrapText="1"/>
    </xf>
    <xf numFmtId="0" fontId="17" fillId="0" borderId="1" xfId="0" applyFont="1" applyBorder="1" applyAlignment="1">
      <alignment vertical="center"/>
    </xf>
    <xf numFmtId="49" fontId="17" fillId="0" borderId="1" xfId="0" applyNumberFormat="1" applyFont="1" applyBorder="1" applyAlignment="1">
      <alignment vertical="center" wrapText="1"/>
    </xf>
    <xf numFmtId="0" fontId="9" fillId="0" borderId="0" xfId="0" applyFont="1" applyAlignment="1" applyProtection="1">
      <alignment vertical="center"/>
    </xf>
    <xf numFmtId="0" fontId="9" fillId="0" borderId="0" xfId="0" applyFont="1" applyAlignment="1" applyProtection="1">
      <alignment vertical="center" wrapText="1"/>
    </xf>
    <xf numFmtId="0" fontId="16" fillId="0" borderId="7" xfId="0" applyFont="1" applyFill="1" applyBorder="1" applyAlignment="1" applyProtection="1">
      <protection locked="0"/>
    </xf>
    <xf numFmtId="0" fontId="16" fillId="0" borderId="26" xfId="0" applyFont="1" applyFill="1" applyBorder="1" applyAlignment="1" applyProtection="1">
      <protection locked="0"/>
    </xf>
    <xf numFmtId="0" fontId="16" fillId="0" borderId="6" xfId="0" applyFont="1" applyBorder="1" applyAlignment="1" applyProtection="1">
      <protection locked="0"/>
    </xf>
    <xf numFmtId="0" fontId="16" fillId="0" borderId="7" xfId="0" applyFont="1" applyBorder="1" applyAlignment="1" applyProtection="1">
      <protection locked="0"/>
    </xf>
    <xf numFmtId="0" fontId="16" fillId="0" borderId="26" xfId="0" applyFont="1" applyBorder="1" applyAlignment="1" applyProtection="1">
      <protection locked="0"/>
    </xf>
    <xf numFmtId="165" fontId="10" fillId="0" borderId="8" xfId="0" applyNumberFormat="1" applyFont="1" applyBorder="1" applyAlignment="1">
      <alignment horizontal="center" vertical="center"/>
    </xf>
    <xf numFmtId="165" fontId="16" fillId="0" borderId="21" xfId="0" applyNumberFormat="1" applyFont="1" applyBorder="1" applyAlignment="1">
      <alignment vertical="center"/>
    </xf>
    <xf numFmtId="165" fontId="9" fillId="0" borderId="0" xfId="0" applyNumberFormat="1" applyFont="1" applyBorder="1" applyAlignment="1">
      <alignment horizontal="center"/>
    </xf>
    <xf numFmtId="165" fontId="9" fillId="0" borderId="15" xfId="0" applyNumberFormat="1" applyFont="1" applyBorder="1" applyAlignment="1">
      <alignment horizontal="center"/>
    </xf>
    <xf numFmtId="165" fontId="10" fillId="0" borderId="21" xfId="0" applyNumberFormat="1" applyFont="1" applyBorder="1" applyAlignment="1">
      <alignment horizontal="center" vertical="center"/>
    </xf>
    <xf numFmtId="0" fontId="9" fillId="0" borderId="0" xfId="0" applyFont="1" applyBorder="1" applyAlignment="1"/>
    <xf numFmtId="0" fontId="9" fillId="0" borderId="15" xfId="0" applyFont="1" applyBorder="1" applyAlignment="1"/>
    <xf numFmtId="0" fontId="9" fillId="0" borderId="12" xfId="0" applyFont="1" applyBorder="1" applyAlignment="1"/>
    <xf numFmtId="0" fontId="9" fillId="0" borderId="9" xfId="0" applyFont="1" applyBorder="1" applyAlignment="1"/>
    <xf numFmtId="165" fontId="9" fillId="0" borderId="12" xfId="0" applyNumberFormat="1" applyFont="1" applyBorder="1" applyAlignment="1">
      <alignment horizontal="center"/>
    </xf>
    <xf numFmtId="165" fontId="0" fillId="0" borderId="9" xfId="0" applyNumberFormat="1" applyBorder="1" applyAlignment="1">
      <alignment horizontal="center"/>
    </xf>
    <xf numFmtId="0" fontId="12" fillId="0" borderId="27" xfId="0" applyFont="1" applyBorder="1" applyAlignment="1" applyProtection="1">
      <alignment horizontal="center" vertical="center"/>
    </xf>
    <xf numFmtId="0" fontId="16" fillId="0" borderId="28" xfId="0" applyFont="1" applyBorder="1" applyAlignment="1" applyProtection="1"/>
    <xf numFmtId="0" fontId="16" fillId="0" borderId="29" xfId="0" applyFont="1" applyBorder="1" applyAlignment="1" applyProtection="1"/>
    <xf numFmtId="0" fontId="16" fillId="0" borderId="30" xfId="0" applyFont="1" applyBorder="1" applyAlignment="1" applyProtection="1"/>
    <xf numFmtId="0" fontId="16" fillId="0" borderId="0" xfId="0" applyFont="1" applyBorder="1" applyAlignment="1" applyProtection="1"/>
    <xf numFmtId="0" fontId="16" fillId="0" borderId="31" xfId="0" applyFont="1" applyBorder="1" applyAlignment="1" applyProtection="1"/>
    <xf numFmtId="0" fontId="16" fillId="0" borderId="32" xfId="0" applyFont="1" applyBorder="1" applyAlignment="1" applyProtection="1"/>
    <xf numFmtId="0" fontId="16" fillId="0" borderId="2" xfId="0" applyFont="1" applyBorder="1" applyAlignment="1" applyProtection="1"/>
    <xf numFmtId="0" fontId="16" fillId="0" borderId="33" xfId="0" applyFont="1" applyBorder="1" applyAlignment="1" applyProtection="1"/>
    <xf numFmtId="165" fontId="9" fillId="0" borderId="28" xfId="0" applyNumberFormat="1" applyFont="1" applyBorder="1" applyAlignment="1">
      <alignment horizontal="center"/>
    </xf>
    <xf numFmtId="165" fontId="9" fillId="0" borderId="20" xfId="0" applyNumberFormat="1" applyFont="1" applyBorder="1" applyAlignment="1"/>
    <xf numFmtId="0" fontId="11" fillId="0" borderId="7"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1" xfId="0" applyFont="1" applyBorder="1" applyAlignment="1" applyProtection="1">
      <protection locked="0"/>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6" fillId="0" borderId="21" xfId="0" applyFont="1" applyBorder="1" applyAlignment="1">
      <alignment horizontal="center" vertical="center"/>
    </xf>
    <xf numFmtId="0" fontId="17" fillId="0" borderId="8" xfId="0" applyFont="1" applyBorder="1" applyAlignment="1">
      <alignment horizontal="center" vertical="center"/>
    </xf>
    <xf numFmtId="0" fontId="17" fillId="0" borderId="21" xfId="0" applyFont="1" applyBorder="1" applyAlignment="1">
      <alignment horizontal="center" vertical="center"/>
    </xf>
    <xf numFmtId="165" fontId="9" fillId="0" borderId="20" xfId="0" applyNumberFormat="1" applyFont="1" applyBorder="1" applyAlignment="1">
      <alignment horizontal="center"/>
    </xf>
    <xf numFmtId="0" fontId="10" fillId="0" borderId="21"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295275</xdr:colOff>
      <xdr:row>1</xdr:row>
      <xdr:rowOff>123825</xdr:rowOff>
    </xdr:from>
    <xdr:to>
      <xdr:col>14</xdr:col>
      <xdr:colOff>0</xdr:colOff>
      <xdr:row>41</xdr:row>
      <xdr:rowOff>9525</xdr:rowOff>
    </xdr:to>
    <xdr:sp macro="" textlink="">
      <xdr:nvSpPr>
        <xdr:cNvPr id="12289" name="Text Box 1"/>
        <xdr:cNvSpPr txBox="1">
          <a:spLocks noChangeArrowheads="1"/>
        </xdr:cNvSpPr>
      </xdr:nvSpPr>
      <xdr:spPr bwMode="auto">
        <a:xfrm>
          <a:off x="295275" y="285750"/>
          <a:ext cx="8239125" cy="6362700"/>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hu-HU" sz="1400" b="1" i="0" u="none" strike="noStrike" baseline="0">
              <a:solidFill>
                <a:srgbClr val="000000"/>
              </a:solidFill>
              <a:latin typeface="Times New Roman"/>
              <a:cs typeface="Times New Roman"/>
            </a:rPr>
            <a:t>Általános tájékoztató</a:t>
          </a:r>
        </a:p>
        <a:p>
          <a:pPr algn="l" rtl="0">
            <a:defRPr sz="1000"/>
          </a:pPr>
          <a:r>
            <a:rPr lang="hu-HU" sz="1400" b="1" i="0" u="none" strike="noStrike" baseline="0">
              <a:solidFill>
                <a:srgbClr val="000000"/>
              </a:solidFill>
              <a:latin typeface="Times New Roman"/>
              <a:cs typeface="Times New Roman"/>
            </a:rPr>
            <a:t>az elektronikus oktatói, kutatói teljesítmény-önértékeléshez</a:t>
          </a:r>
          <a:endParaRPr lang="hu-HU" sz="1200" b="0" i="0" u="none" strike="noStrike" baseline="0">
            <a:solidFill>
              <a:srgbClr val="000000"/>
            </a:solidFill>
            <a:latin typeface="Times New Roman"/>
            <a:cs typeface="Times New Roman"/>
          </a:endParaRPr>
        </a:p>
        <a:p>
          <a:pPr algn="l" rtl="0">
            <a:defRPr sz="1000"/>
          </a:pPr>
          <a:r>
            <a:rPr lang="hu-HU" sz="1200" b="0" i="0" u="none" strike="noStrike" baseline="0">
              <a:solidFill>
                <a:srgbClr val="000000"/>
              </a:solidFill>
              <a:latin typeface="Times New Roman"/>
              <a:cs typeface="Times New Roman"/>
            </a:rPr>
            <a:t>(Részletes kitöltési útmutató a Munkaügyi Főosztály honlapján elhelyezett dokumentumok között található!)</a:t>
          </a:r>
        </a:p>
        <a:p>
          <a:pPr algn="l" rtl="0">
            <a:defRPr sz="1000"/>
          </a:pPr>
          <a:endParaRPr lang="hu-HU" sz="1200" b="0" i="0" u="none" strike="noStrike" baseline="0">
            <a:solidFill>
              <a:srgbClr val="000000"/>
            </a:solidFill>
            <a:latin typeface="Times New Roman"/>
            <a:cs typeface="Times New Roman"/>
          </a:endParaRPr>
        </a:p>
        <a:p>
          <a:pPr algn="l" rtl="0">
            <a:defRPr sz="1000"/>
          </a:pPr>
          <a:r>
            <a:rPr lang="hu-HU" sz="1200" b="1" i="0" u="none" strike="noStrike" baseline="0">
              <a:solidFill>
                <a:srgbClr val="000000"/>
              </a:solidFill>
              <a:latin typeface="Times New Roman"/>
              <a:cs typeface="Times New Roman"/>
            </a:rPr>
            <a:t>I. Kinek kell kitölteni az elektronikus értékelő lapot?</a:t>
          </a:r>
          <a:endParaRPr lang="hu-HU" sz="1200" b="0" i="0" u="none" strike="noStrike" baseline="0">
            <a:solidFill>
              <a:srgbClr val="000000"/>
            </a:solidFill>
            <a:latin typeface="Times New Roman"/>
            <a:cs typeface="Times New Roman"/>
          </a:endParaRPr>
        </a:p>
        <a:p>
          <a:pPr algn="l" rtl="0">
            <a:defRPr sz="1000"/>
          </a:pPr>
          <a:endParaRPr lang="hu-HU" sz="1200" b="0" i="0" u="none" strike="noStrike" baseline="0">
            <a:solidFill>
              <a:srgbClr val="000000"/>
            </a:solidFill>
            <a:latin typeface="Times New Roman"/>
            <a:cs typeface="Times New Roman"/>
          </a:endParaRPr>
        </a:p>
        <a:p>
          <a:pPr algn="l" rtl="0">
            <a:defRPr sz="1000"/>
          </a:pPr>
          <a:r>
            <a:rPr lang="hu-HU" sz="1200" b="0" i="0" u="none" strike="noStrike" baseline="0">
              <a:solidFill>
                <a:srgbClr val="000000"/>
              </a:solidFill>
              <a:latin typeface="Times New Roman"/>
              <a:cs typeface="Times New Roman"/>
            </a:rPr>
            <a:t>A </a:t>
          </a:r>
          <a:r>
            <a:rPr lang="hu-HU" sz="1200" b="1" i="0" u="none" strike="noStrike" baseline="0">
              <a:solidFill>
                <a:srgbClr val="000000"/>
              </a:solidFill>
              <a:latin typeface="Times New Roman"/>
              <a:cs typeface="Times New Roman"/>
            </a:rPr>
            <a:t>Foglalkoztatási Követelményrendszer 4/b és 4/c számú mellékleteit képező</a:t>
          </a:r>
          <a:r>
            <a:rPr lang="hu-HU" sz="1200" b="0" i="0" u="none" strike="noStrike" baseline="0">
              <a:solidFill>
                <a:srgbClr val="000000"/>
              </a:solidFill>
              <a:latin typeface="Times New Roman"/>
              <a:cs typeface="Times New Roman"/>
            </a:rPr>
            <a:t> adatlapokat valamennyi, legalább 1 éves közalkalmazotti jogviszonnyal rendelkező oktatónak, illetve kutatónak kötelező kitölteni (beleértve a nyugdíjas, valamint a részmunkaidőben, illetve a munkavégzésre irányuló további jogviszony keretében foglalkoztatott közalkalmazottakat is). Amennyiben a közalkalmazotti jogviszony létesítésének időpontjától tizenkét hónap nem telt el, a közalkalmazott teljesítményét értékelni nem lehet. Kivételt képeznek ez alól azok az esetek, amikor a munkáltató mérlegelési jogkörében eljárva végzi az értékelést és a közalkalmazott rendelkezik minimum 6 hónap értékelhető jogviszonnyal. </a:t>
          </a:r>
        </a:p>
        <a:p>
          <a:pPr algn="l" rtl="0">
            <a:defRPr sz="1000"/>
          </a:pPr>
          <a:endParaRPr lang="hu-HU" sz="1200" b="0" i="0" u="none" strike="noStrike" baseline="0">
            <a:solidFill>
              <a:srgbClr val="000000"/>
            </a:solidFill>
            <a:latin typeface="Times New Roman"/>
            <a:cs typeface="Times New Roman"/>
          </a:endParaRPr>
        </a:p>
        <a:p>
          <a:pPr algn="l" rtl="0">
            <a:defRPr sz="1000"/>
          </a:pPr>
          <a:r>
            <a:rPr lang="hu-HU" sz="1200" b="1" i="0" u="none" strike="noStrike" baseline="0">
              <a:solidFill>
                <a:srgbClr val="000000"/>
              </a:solidFill>
              <a:latin typeface="Times New Roman"/>
              <a:cs typeface="Times New Roman"/>
            </a:rPr>
            <a:t>II. Mi a kitöltés menete?</a:t>
          </a:r>
          <a:endParaRPr lang="hu-HU" sz="1200" b="0" i="0" u="none" strike="noStrike" baseline="0">
            <a:solidFill>
              <a:srgbClr val="000000"/>
            </a:solidFill>
            <a:latin typeface="Times New Roman"/>
            <a:cs typeface="Times New Roman"/>
          </a:endParaRPr>
        </a:p>
        <a:p>
          <a:pPr algn="l" rtl="0">
            <a:defRPr sz="1000"/>
          </a:pPr>
          <a:endParaRPr lang="hu-HU" sz="1200" b="0" i="0" u="none" strike="noStrike" baseline="0">
            <a:solidFill>
              <a:srgbClr val="000000"/>
            </a:solidFill>
            <a:latin typeface="Times New Roman"/>
            <a:cs typeface="Times New Roman"/>
          </a:endParaRPr>
        </a:p>
        <a:p>
          <a:pPr algn="l" rtl="0">
            <a:defRPr sz="1000"/>
          </a:pPr>
          <a:r>
            <a:rPr lang="hu-HU" sz="1200" b="0" i="0" u="none" strike="noStrike" baseline="0">
              <a:solidFill>
                <a:srgbClr val="000000"/>
              </a:solidFill>
              <a:latin typeface="Times New Roman"/>
              <a:cs typeface="Times New Roman"/>
            </a:rPr>
            <a:t>Az elektronikus értékelő lap a már ismert, papír alapú dokumentum felépítését követi. Lényeges különbség, hogy az új változatban nem kell számításokat végezni, hanem elég </a:t>
          </a:r>
          <a:r>
            <a:rPr lang="hu-HU" sz="1200" b="0" i="0" u="sng" strike="noStrike" baseline="0">
              <a:solidFill>
                <a:srgbClr val="000000"/>
              </a:solidFill>
              <a:latin typeface="Times New Roman"/>
              <a:cs typeface="Times New Roman"/>
            </a:rPr>
            <a:t>az alapadatokat a </a:t>
          </a:r>
          <a:r>
            <a:rPr lang="hu-HU" sz="1200" b="1" i="0" u="sng" strike="noStrike" baseline="0">
              <a:solidFill>
                <a:srgbClr val="000000"/>
              </a:solidFill>
              <a:latin typeface="Times New Roman"/>
              <a:cs typeface="Times New Roman"/>
            </a:rPr>
            <a:t>szürke színű cellák</a:t>
          </a:r>
          <a:r>
            <a:rPr lang="hu-HU" sz="1200" b="0" i="0" u="sng" strike="noStrike" baseline="0">
              <a:solidFill>
                <a:srgbClr val="000000"/>
              </a:solidFill>
              <a:latin typeface="Times New Roman"/>
              <a:cs typeface="Times New Roman"/>
            </a:rPr>
            <a:t>ban megadni</a:t>
          </a:r>
          <a:r>
            <a:rPr lang="hu-HU" sz="1200" b="0" i="0" u="none" strike="noStrike" baseline="0">
              <a:solidFill>
                <a:srgbClr val="000000"/>
              </a:solidFill>
              <a:latin typeface="Times New Roman"/>
              <a:cs typeface="Times New Roman"/>
            </a:rPr>
            <a:t> (a munkalap többi része jelszóval védett, nem lehet megváltoztatni), ezt követően </a:t>
          </a:r>
          <a:r>
            <a:rPr lang="hu-HU" sz="1200" b="0" i="0" u="sng" strike="noStrike" baseline="0">
              <a:solidFill>
                <a:srgbClr val="000000"/>
              </a:solidFill>
              <a:latin typeface="Times New Roman"/>
              <a:cs typeface="Times New Roman"/>
            </a:rPr>
            <a:t>a rész-, ill. végeredmény </a:t>
          </a:r>
          <a:r>
            <a:rPr lang="hu-HU" sz="1200" b="1" i="0" u="sng" strike="noStrike" baseline="0">
              <a:solidFill>
                <a:srgbClr val="000000"/>
              </a:solidFill>
              <a:latin typeface="Times New Roman"/>
              <a:cs typeface="Times New Roman"/>
            </a:rPr>
            <a:t>a sárga cellák</a:t>
          </a:r>
          <a:r>
            <a:rPr lang="hu-HU" sz="1200" b="0" i="0" u="sng" strike="noStrike" baseline="0">
              <a:solidFill>
                <a:srgbClr val="000000"/>
              </a:solidFill>
              <a:latin typeface="Times New Roman"/>
              <a:cs typeface="Times New Roman"/>
            </a:rPr>
            <a:t>ban automatikusan megjelenik</a:t>
          </a:r>
          <a:r>
            <a:rPr lang="hu-HU" sz="1200" b="0" i="0" u="none" strike="noStrike" baseline="0">
              <a:solidFill>
                <a:srgbClr val="000000"/>
              </a:solidFill>
              <a:latin typeface="Times New Roman"/>
              <a:cs typeface="Times New Roman"/>
            </a:rPr>
            <a:t>. </a:t>
          </a:r>
          <a:r>
            <a:rPr lang="hu-HU" sz="1300" b="1" i="0" u="none" strike="noStrike" baseline="0">
              <a:solidFill>
                <a:srgbClr val="000000"/>
              </a:solidFill>
              <a:latin typeface="Times New Roman"/>
              <a:cs typeface="Times New Roman"/>
            </a:rPr>
            <a:t>Fontos, hogy a  tizedes jegyek</a:t>
          </a:r>
          <a:r>
            <a:rPr lang="hu-HU" sz="1200" b="1" i="0" u="none" strike="noStrike" baseline="0">
              <a:solidFill>
                <a:srgbClr val="000000"/>
              </a:solidFill>
              <a:latin typeface="Times New Roman"/>
              <a:cs typeface="Times New Roman"/>
            </a:rPr>
            <a:t> </a:t>
          </a:r>
          <a:r>
            <a:rPr lang="hu-HU" sz="1300" b="1" i="0" u="none" strike="noStrike" baseline="0">
              <a:solidFill>
                <a:srgbClr val="000000"/>
              </a:solidFill>
              <a:latin typeface="Times New Roman"/>
              <a:cs typeface="Times New Roman"/>
            </a:rPr>
            <a:t>jelölése vesszővel és ne ponttal történjen (számolási hibát eredményez), valamint a marketing tevékenység mérésénél a redukált támogatás összege minden esetben millió forintban (2 000 000 forint esetében az alapadat 2) kerüljön megadásra</a:t>
          </a:r>
          <a:r>
            <a:rPr lang="hu-HU" sz="1200" b="1" i="0" u="none" strike="noStrike" baseline="0">
              <a:solidFill>
                <a:srgbClr val="000000"/>
              </a:solidFill>
              <a:latin typeface="Times New Roman"/>
              <a:cs typeface="Times New Roman"/>
            </a:rPr>
            <a:t>!</a:t>
          </a:r>
          <a:r>
            <a:rPr lang="hu-HU" sz="1200" b="0" i="0" u="none" strike="noStrike" baseline="0">
              <a:solidFill>
                <a:srgbClr val="000000"/>
              </a:solidFill>
              <a:latin typeface="Times New Roman"/>
              <a:cs typeface="Times New Roman"/>
            </a:rPr>
            <a:t> </a:t>
          </a:r>
        </a:p>
        <a:p>
          <a:pPr algn="l" rtl="0">
            <a:defRPr sz="1000"/>
          </a:pPr>
          <a:endParaRPr lang="hu-HU" sz="1200" b="0" i="0" u="none" strike="noStrike" baseline="0">
            <a:solidFill>
              <a:srgbClr val="000000"/>
            </a:solidFill>
            <a:latin typeface="Times New Roman"/>
            <a:cs typeface="Times New Roman"/>
          </a:endParaRPr>
        </a:p>
        <a:p>
          <a:pPr algn="l" rtl="0">
            <a:defRPr sz="1000"/>
          </a:pPr>
          <a:r>
            <a:rPr lang="hu-HU" sz="1200" b="0" i="0" u="none" strike="noStrike" baseline="0">
              <a:solidFill>
                <a:srgbClr val="000000"/>
              </a:solidFill>
              <a:latin typeface="Times New Roman"/>
              <a:cs typeface="Times New Roman"/>
            </a:rPr>
            <a:t>Számos cellánál megjegyzés (piros háromszög a bal felső sarokban) található, mely plusz információkat tartalmaz az adott értékelési szempontról. </a:t>
          </a:r>
        </a:p>
        <a:p>
          <a:pPr algn="l" rtl="0">
            <a:defRPr sz="1000"/>
          </a:pPr>
          <a:endParaRPr lang="hu-HU" sz="1200" b="0" i="0" u="none" strike="noStrike" baseline="0">
            <a:solidFill>
              <a:srgbClr val="000000"/>
            </a:solidFill>
            <a:latin typeface="Times New Roman"/>
            <a:cs typeface="Times New Roman"/>
          </a:endParaRPr>
        </a:p>
        <a:p>
          <a:pPr algn="l" rtl="0">
            <a:defRPr sz="1000"/>
          </a:pPr>
          <a:r>
            <a:rPr lang="hu-HU" sz="1200" b="0" i="0" u="none" strike="noStrike" baseline="0">
              <a:solidFill>
                <a:srgbClr val="000000"/>
              </a:solidFill>
              <a:latin typeface="Times New Roman"/>
              <a:cs typeface="Times New Roman"/>
            </a:rPr>
            <a:t>Az értékelés kitöltése során valamennyi munkalapon tájékoztatásként láthatóak a részeredmények. Az oktatási, tudományos és marketing területeken elért végső pontokat az utolsó, </a:t>
          </a:r>
          <a:r>
            <a:rPr lang="hu-HU" sz="1200" b="1" i="0" u="none" strike="noStrike" baseline="0">
              <a:solidFill>
                <a:srgbClr val="000000"/>
              </a:solidFill>
              <a:latin typeface="Times New Roman"/>
              <a:cs typeface="Times New Roman"/>
            </a:rPr>
            <a:t>az „összesített eredmény” munkalap foglalja</a:t>
          </a:r>
          <a:r>
            <a:rPr lang="hu-HU" sz="1200" b="0" i="0" u="none" strike="noStrike" baseline="0">
              <a:solidFill>
                <a:srgbClr val="000000"/>
              </a:solidFill>
              <a:latin typeface="Times New Roman"/>
              <a:cs typeface="Times New Roman"/>
            </a:rPr>
            <a:t> össze. </a:t>
          </a:r>
          <a:r>
            <a:rPr lang="hu-HU" sz="1200" b="1" i="0" u="none" strike="noStrike" baseline="0">
              <a:solidFill>
                <a:srgbClr val="000000"/>
              </a:solidFill>
              <a:latin typeface="Times New Roman"/>
              <a:cs typeface="Times New Roman"/>
            </a:rPr>
            <a:t>Kizárólag ezt az utolsó lapot kell kinyomtatni, a szükséges adatokkal, dátumozással, illetve aláírásokkal ellátni és a (papír alapú) önértékelő laphoz (2. rész) csatolni.</a:t>
          </a:r>
          <a:r>
            <a:rPr lang="hu-HU" sz="1200" b="0" i="0" u="none" strike="noStrike" baseline="0">
              <a:solidFill>
                <a:srgbClr val="000000"/>
              </a:solidFill>
              <a:latin typeface="Times New Roman"/>
              <a:cs typeface="Times New Roman"/>
            </a:rPr>
            <a:t> Az elektronikusan kitöltött dokumentumot saját névre kell lementeni (pl.: kiss_pal.xls) és egységenként összegyűjtve cd-n a Munkaügyi Főosztályra eljuttatni.</a:t>
          </a:r>
        </a:p>
        <a:p>
          <a:pPr algn="l" rtl="0">
            <a:defRPr sz="1000"/>
          </a:pPr>
          <a:endParaRPr lang="hu-HU"/>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
  <sheetViews>
    <sheetView zoomScaleNormal="100" workbookViewId="0">
      <selection activeCell="P13" sqref="P13"/>
    </sheetView>
  </sheetViews>
  <sheetFormatPr defaultRowHeight="12.5" x14ac:dyDescent="0.25"/>
  <sheetData/>
  <sheetProtection password="CF2D" sheet="1" objects="1" scenarios="1"/>
  <phoneticPr fontId="1" type="noConversion"/>
  <pageMargins left="0.75" right="0.75" top="1" bottom="1" header="0.5" footer="0.5"/>
  <pageSetup paperSize="9" scale="70" orientation="portrait" verticalDpi="0" r:id="rId1"/>
  <headerFooter alignWithMargins="0"/>
  <colBreaks count="1" manualBreakCount="1">
    <brk id="14" max="1048575"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K46"/>
  <sheetViews>
    <sheetView view="pageBreakPreview" topLeftCell="A12" zoomScale="60" zoomScaleNormal="100" workbookViewId="0">
      <selection activeCell="D7" sqref="D7"/>
    </sheetView>
  </sheetViews>
  <sheetFormatPr defaultColWidth="9.08984375" defaultRowHeight="13" x14ac:dyDescent="0.3"/>
  <cols>
    <col min="1" max="1" width="18.453125" style="1" customWidth="1"/>
    <col min="2" max="2" width="11.36328125" style="1" customWidth="1"/>
    <col min="3" max="3" width="35.54296875" style="1" customWidth="1"/>
    <col min="4" max="4" width="9.08984375" style="1"/>
    <col min="5" max="5" width="9.08984375" style="1" hidden="1" customWidth="1"/>
    <col min="6" max="6" width="12.54296875" style="1" hidden="1" customWidth="1"/>
    <col min="7" max="8" width="9.08984375" style="1"/>
    <col min="9" max="10" width="0" style="1" hidden="1" customWidth="1"/>
    <col min="11" max="16384" width="9.08984375" style="1"/>
  </cols>
  <sheetData>
    <row r="1" spans="1:7" ht="18" thickBot="1" x14ac:dyDescent="0.4">
      <c r="A1" s="113" t="s">
        <v>193</v>
      </c>
      <c r="B1" s="114"/>
      <c r="C1" s="115"/>
    </row>
    <row r="2" spans="1:7" ht="15" x14ac:dyDescent="0.3">
      <c r="A2" s="119" t="s">
        <v>0</v>
      </c>
      <c r="B2" s="119"/>
      <c r="C2" s="119"/>
      <c r="D2" s="111"/>
      <c r="E2" s="111"/>
      <c r="F2" s="5"/>
      <c r="G2" s="5"/>
    </row>
    <row r="3" spans="1:7" x14ac:dyDescent="0.3">
      <c r="B3" s="7"/>
      <c r="C3" s="7"/>
    </row>
    <row r="4" spans="1:7" x14ac:dyDescent="0.3">
      <c r="A4" s="56"/>
      <c r="B4" s="7"/>
      <c r="C4" s="7"/>
      <c r="D4" s="57" t="s">
        <v>60</v>
      </c>
      <c r="E4" s="1" t="s">
        <v>27</v>
      </c>
      <c r="F4" s="1" t="s">
        <v>233</v>
      </c>
    </row>
    <row r="5" spans="1:7" ht="18" customHeight="1" x14ac:dyDescent="0.3">
      <c r="A5" s="150" t="s">
        <v>62</v>
      </c>
      <c r="B5" s="149" t="s">
        <v>314</v>
      </c>
      <c r="C5" s="149"/>
      <c r="D5" s="18"/>
      <c r="E5" s="1">
        <v>15</v>
      </c>
      <c r="F5" s="1">
        <f>D5*E5</f>
        <v>0</v>
      </c>
    </row>
    <row r="6" spans="1:7" ht="28.5" customHeight="1" x14ac:dyDescent="0.3">
      <c r="A6" s="122"/>
      <c r="B6" s="159" t="s">
        <v>315</v>
      </c>
      <c r="C6" s="149"/>
      <c r="D6" s="18"/>
      <c r="E6" s="1">
        <v>30</v>
      </c>
      <c r="F6" s="1">
        <f t="shared" ref="F6:F18" si="0">D6*E6</f>
        <v>0</v>
      </c>
    </row>
    <row r="7" spans="1:7" x14ac:dyDescent="0.3">
      <c r="A7" s="157" t="s">
        <v>63</v>
      </c>
      <c r="B7" s="158"/>
      <c r="C7" s="158"/>
      <c r="D7" s="18"/>
      <c r="E7" s="1">
        <v>20</v>
      </c>
      <c r="F7" s="1">
        <f t="shared" si="0"/>
        <v>0</v>
      </c>
    </row>
    <row r="8" spans="1:7" ht="33.75" customHeight="1" x14ac:dyDescent="0.3">
      <c r="A8" s="156" t="s">
        <v>327</v>
      </c>
      <c r="B8" s="152" t="s">
        <v>64</v>
      </c>
      <c r="C8" s="152"/>
      <c r="D8" s="18"/>
      <c r="E8" s="24">
        <v>0.5</v>
      </c>
      <c r="F8" s="1">
        <f t="shared" si="0"/>
        <v>0</v>
      </c>
    </row>
    <row r="9" spans="1:7" ht="42.75" customHeight="1" x14ac:dyDescent="0.3">
      <c r="A9" s="155"/>
      <c r="B9" s="145" t="s">
        <v>65</v>
      </c>
      <c r="C9" s="152"/>
      <c r="D9" s="58"/>
      <c r="E9" s="24">
        <v>1</v>
      </c>
      <c r="F9" s="1">
        <f t="shared" si="0"/>
        <v>0</v>
      </c>
    </row>
    <row r="10" spans="1:7" ht="18" customHeight="1" x14ac:dyDescent="0.3">
      <c r="A10" s="109" t="s">
        <v>66</v>
      </c>
      <c r="B10" s="145" t="s">
        <v>67</v>
      </c>
      <c r="C10" s="19" t="s">
        <v>68</v>
      </c>
      <c r="D10" s="18"/>
      <c r="E10" s="24">
        <v>1</v>
      </c>
      <c r="F10" s="1">
        <f t="shared" si="0"/>
        <v>0</v>
      </c>
    </row>
    <row r="11" spans="1:7" ht="18.75" customHeight="1" x14ac:dyDescent="0.3">
      <c r="A11" s="145"/>
      <c r="B11" s="145"/>
      <c r="C11" s="19" t="s">
        <v>69</v>
      </c>
      <c r="D11" s="18"/>
      <c r="E11" s="24">
        <v>4</v>
      </c>
      <c r="F11" s="1">
        <f t="shared" si="0"/>
        <v>0</v>
      </c>
    </row>
    <row r="12" spans="1:7" ht="18" customHeight="1" x14ac:dyDescent="0.3">
      <c r="A12" s="145"/>
      <c r="B12" s="145" t="s">
        <v>70</v>
      </c>
      <c r="C12" s="19" t="s">
        <v>68</v>
      </c>
      <c r="D12" s="58"/>
      <c r="E12" s="24">
        <v>0.5</v>
      </c>
      <c r="F12" s="1">
        <f t="shared" si="0"/>
        <v>0</v>
      </c>
    </row>
    <row r="13" spans="1:7" ht="18.75" customHeight="1" x14ac:dyDescent="0.3">
      <c r="A13" s="145"/>
      <c r="B13" s="145"/>
      <c r="C13" s="19" t="s">
        <v>69</v>
      </c>
      <c r="D13" s="18"/>
      <c r="E13" s="24">
        <v>1.5</v>
      </c>
      <c r="F13" s="1">
        <f t="shared" si="0"/>
        <v>0</v>
      </c>
    </row>
    <row r="14" spans="1:7" ht="19.5" customHeight="1" x14ac:dyDescent="0.3">
      <c r="A14" s="145"/>
      <c r="B14" s="145" t="s">
        <v>71</v>
      </c>
      <c r="C14" s="19" t="s">
        <v>68</v>
      </c>
      <c r="D14" s="18"/>
      <c r="E14" s="24">
        <v>0.5</v>
      </c>
      <c r="F14" s="1">
        <f t="shared" si="0"/>
        <v>0</v>
      </c>
    </row>
    <row r="15" spans="1:7" ht="18" customHeight="1" x14ac:dyDescent="0.3">
      <c r="A15" s="145"/>
      <c r="B15" s="145"/>
      <c r="C15" s="19" t="s">
        <v>69</v>
      </c>
      <c r="D15" s="18"/>
      <c r="E15" s="24">
        <v>1.5</v>
      </c>
      <c r="F15" s="1">
        <f t="shared" si="0"/>
        <v>0</v>
      </c>
    </row>
    <row r="16" spans="1:7" ht="18.75" customHeight="1" x14ac:dyDescent="0.3">
      <c r="A16" s="145"/>
      <c r="B16" s="145" t="s">
        <v>72</v>
      </c>
      <c r="C16" s="19" t="s">
        <v>69</v>
      </c>
      <c r="D16" s="18"/>
      <c r="E16" s="24">
        <v>3</v>
      </c>
      <c r="F16" s="1">
        <f t="shared" si="0"/>
        <v>0</v>
      </c>
    </row>
    <row r="17" spans="1:10" ht="18" customHeight="1" x14ac:dyDescent="0.3">
      <c r="A17" s="145"/>
      <c r="B17" s="145"/>
      <c r="C17" s="19" t="s">
        <v>73</v>
      </c>
      <c r="D17" s="18"/>
      <c r="E17" s="24">
        <v>1</v>
      </c>
      <c r="F17" s="1">
        <f t="shared" si="0"/>
        <v>0</v>
      </c>
    </row>
    <row r="18" spans="1:10" ht="17.25" customHeight="1" x14ac:dyDescent="0.3">
      <c r="A18" s="145"/>
      <c r="B18" s="145"/>
      <c r="C18" s="19" t="s">
        <v>74</v>
      </c>
      <c r="D18" s="18"/>
      <c r="E18" s="24">
        <v>2</v>
      </c>
      <c r="F18" s="1">
        <f t="shared" si="0"/>
        <v>0</v>
      </c>
    </row>
    <row r="19" spans="1:10" x14ac:dyDescent="0.3">
      <c r="G19" s="100">
        <f>F5+F6+F7+F8+F9+F10+F11+F12+F13+F14+F15+F16+F17+F18</f>
        <v>0</v>
      </c>
    </row>
    <row r="21" spans="1:10" x14ac:dyDescent="0.3">
      <c r="D21" s="57" t="s">
        <v>236</v>
      </c>
      <c r="E21" s="57"/>
      <c r="F21" s="57"/>
      <c r="G21" s="57" t="s">
        <v>234</v>
      </c>
      <c r="H21" s="57" t="s">
        <v>235</v>
      </c>
      <c r="I21" s="59" t="s">
        <v>215</v>
      </c>
      <c r="J21" s="59" t="s">
        <v>237</v>
      </c>
    </row>
    <row r="22" spans="1:10" x14ac:dyDescent="0.3">
      <c r="A22" s="156" t="s">
        <v>75</v>
      </c>
      <c r="B22" s="160"/>
      <c r="C22" s="161"/>
      <c r="D22" s="18"/>
      <c r="E22" s="13"/>
      <c r="F22" s="13"/>
      <c r="G22" s="45"/>
      <c r="H22" s="45"/>
      <c r="I22" s="1">
        <v>1</v>
      </c>
      <c r="J22" s="1">
        <f>D22*I22</f>
        <v>0</v>
      </c>
    </row>
    <row r="23" spans="1:10" x14ac:dyDescent="0.3">
      <c r="A23" s="158" t="s">
        <v>76</v>
      </c>
      <c r="B23" s="151"/>
      <c r="C23" s="162"/>
      <c r="D23" s="18"/>
      <c r="E23" s="13"/>
      <c r="F23" s="13"/>
      <c r="G23" s="45"/>
      <c r="H23" s="45"/>
      <c r="I23" s="1">
        <v>1</v>
      </c>
      <c r="J23" s="1">
        <f>D23*I23</f>
        <v>0</v>
      </c>
    </row>
    <row r="24" spans="1:10" ht="15.75" customHeight="1" x14ac:dyDescent="0.3">
      <c r="A24" s="109" t="s">
        <v>77</v>
      </c>
      <c r="B24" s="145" t="s">
        <v>78</v>
      </c>
      <c r="C24" s="60" t="s">
        <v>79</v>
      </c>
      <c r="D24" s="45"/>
      <c r="E24" s="13"/>
      <c r="F24" s="13"/>
      <c r="G24" s="18"/>
      <c r="H24" s="45"/>
      <c r="I24" s="1">
        <v>15</v>
      </c>
      <c r="J24" s="1">
        <f>G24*I24</f>
        <v>0</v>
      </c>
    </row>
    <row r="25" spans="1:10" ht="16.5" customHeight="1" x14ac:dyDescent="0.3">
      <c r="A25" s="145"/>
      <c r="B25" s="145"/>
      <c r="C25" s="60" t="s">
        <v>80</v>
      </c>
      <c r="D25" s="45"/>
      <c r="E25" s="13"/>
      <c r="F25" s="13"/>
      <c r="G25" s="18"/>
      <c r="H25" s="45"/>
      <c r="I25" s="1">
        <v>20</v>
      </c>
      <c r="J25" s="1">
        <f t="shared" ref="J25:J42" si="1">G25*I25</f>
        <v>0</v>
      </c>
    </row>
    <row r="26" spans="1:10" ht="15" customHeight="1" x14ac:dyDescent="0.3">
      <c r="A26" s="145"/>
      <c r="B26" s="145"/>
      <c r="C26" s="60" t="s">
        <v>81</v>
      </c>
      <c r="D26" s="45"/>
      <c r="E26" s="13"/>
      <c r="F26" s="13"/>
      <c r="G26" s="18"/>
      <c r="H26" s="45"/>
      <c r="I26" s="1">
        <v>5</v>
      </c>
      <c r="J26" s="1">
        <f t="shared" si="1"/>
        <v>0</v>
      </c>
    </row>
    <row r="27" spans="1:10" ht="15" customHeight="1" x14ac:dyDescent="0.3">
      <c r="A27" s="145"/>
      <c r="B27" s="145" t="s">
        <v>82</v>
      </c>
      <c r="C27" s="60" t="s">
        <v>83</v>
      </c>
      <c r="D27" s="45"/>
      <c r="E27" s="13"/>
      <c r="F27" s="13"/>
      <c r="G27" s="18"/>
      <c r="H27" s="45"/>
      <c r="I27" s="1">
        <v>10</v>
      </c>
      <c r="J27" s="1">
        <f t="shared" si="1"/>
        <v>0</v>
      </c>
    </row>
    <row r="28" spans="1:10" ht="15" customHeight="1" x14ac:dyDescent="0.3">
      <c r="A28" s="145"/>
      <c r="B28" s="145"/>
      <c r="C28" s="60" t="s">
        <v>84</v>
      </c>
      <c r="D28" s="45"/>
      <c r="E28" s="13"/>
      <c r="F28" s="13"/>
      <c r="G28" s="18"/>
      <c r="H28" s="45"/>
      <c r="I28" s="1">
        <v>8</v>
      </c>
      <c r="J28" s="1">
        <f t="shared" si="1"/>
        <v>0</v>
      </c>
    </row>
    <row r="29" spans="1:10" ht="15" customHeight="1" x14ac:dyDescent="0.3">
      <c r="A29" s="145"/>
      <c r="B29" s="145"/>
      <c r="C29" s="60" t="s">
        <v>85</v>
      </c>
      <c r="D29" s="45"/>
      <c r="E29" s="13"/>
      <c r="F29" s="13"/>
      <c r="G29" s="18"/>
      <c r="H29" s="45"/>
      <c r="I29" s="1">
        <v>3</v>
      </c>
      <c r="J29" s="1">
        <f t="shared" si="1"/>
        <v>0</v>
      </c>
    </row>
    <row r="30" spans="1:10" x14ac:dyDescent="0.3">
      <c r="A30" s="145"/>
      <c r="B30" s="145"/>
      <c r="C30" s="61" t="s">
        <v>86</v>
      </c>
      <c r="D30" s="45"/>
      <c r="E30" s="13"/>
      <c r="F30" s="13"/>
      <c r="G30" s="18"/>
      <c r="H30" s="45"/>
      <c r="I30" s="1">
        <v>5</v>
      </c>
      <c r="J30" s="1">
        <f t="shared" si="1"/>
        <v>0</v>
      </c>
    </row>
    <row r="31" spans="1:10" x14ac:dyDescent="0.3">
      <c r="A31" s="145"/>
      <c r="B31" s="145"/>
      <c r="C31" s="61" t="s">
        <v>87</v>
      </c>
      <c r="D31" s="45"/>
      <c r="E31" s="13"/>
      <c r="F31" s="13"/>
      <c r="G31" s="18"/>
      <c r="H31" s="45"/>
      <c r="I31" s="1">
        <v>4</v>
      </c>
      <c r="J31" s="1">
        <f t="shared" si="1"/>
        <v>0</v>
      </c>
    </row>
    <row r="32" spans="1:10" x14ac:dyDescent="0.3">
      <c r="A32" s="145"/>
      <c r="B32" s="145"/>
      <c r="C32" s="61" t="s">
        <v>88</v>
      </c>
      <c r="D32" s="45"/>
      <c r="E32" s="13"/>
      <c r="F32" s="13"/>
      <c r="G32" s="18"/>
      <c r="H32" s="45"/>
      <c r="I32" s="1">
        <v>2</v>
      </c>
      <c r="J32" s="1">
        <f t="shared" si="1"/>
        <v>0</v>
      </c>
    </row>
    <row r="33" spans="1:11" ht="15" customHeight="1" x14ac:dyDescent="0.3">
      <c r="A33" s="145"/>
      <c r="B33" s="145" t="s">
        <v>89</v>
      </c>
      <c r="C33" s="61" t="s">
        <v>90</v>
      </c>
      <c r="D33" s="45"/>
      <c r="E33" s="13"/>
      <c r="F33" s="13"/>
      <c r="G33" s="18"/>
      <c r="H33" s="45"/>
      <c r="I33" s="1">
        <v>8</v>
      </c>
      <c r="J33" s="1">
        <f t="shared" si="1"/>
        <v>0</v>
      </c>
    </row>
    <row r="34" spans="1:11" x14ac:dyDescent="0.3">
      <c r="A34" s="145"/>
      <c r="B34" s="145"/>
      <c r="C34" s="61" t="s">
        <v>91</v>
      </c>
      <c r="D34" s="45"/>
      <c r="E34" s="13"/>
      <c r="F34" s="13"/>
      <c r="G34" s="18"/>
      <c r="H34" s="45"/>
      <c r="I34" s="1">
        <v>7</v>
      </c>
      <c r="J34" s="1">
        <f t="shared" si="1"/>
        <v>0</v>
      </c>
    </row>
    <row r="35" spans="1:11" ht="15.75" customHeight="1" x14ac:dyDescent="0.3">
      <c r="A35" s="145"/>
      <c r="B35" s="145"/>
      <c r="C35" s="61" t="s">
        <v>92</v>
      </c>
      <c r="D35" s="45"/>
      <c r="E35" s="13"/>
      <c r="F35" s="13"/>
      <c r="G35" s="18"/>
      <c r="H35" s="45"/>
      <c r="I35" s="1">
        <v>6</v>
      </c>
      <c r="J35" s="1">
        <f t="shared" si="1"/>
        <v>0</v>
      </c>
    </row>
    <row r="36" spans="1:11" ht="15" customHeight="1" x14ac:dyDescent="0.3">
      <c r="A36" s="145"/>
      <c r="B36" s="145"/>
      <c r="C36" s="61" t="s">
        <v>93</v>
      </c>
      <c r="D36" s="45"/>
      <c r="E36" s="13"/>
      <c r="F36" s="13"/>
      <c r="G36" s="18"/>
      <c r="H36" s="45"/>
      <c r="I36" s="1">
        <v>3</v>
      </c>
      <c r="J36" s="1">
        <f t="shared" si="1"/>
        <v>0</v>
      </c>
    </row>
    <row r="37" spans="1:11" ht="26" x14ac:dyDescent="0.3">
      <c r="A37" s="145"/>
      <c r="B37" s="145"/>
      <c r="C37" s="61" t="s">
        <v>94</v>
      </c>
      <c r="D37" s="45"/>
      <c r="E37" s="13"/>
      <c r="F37" s="13"/>
      <c r="G37" s="18"/>
      <c r="H37" s="45"/>
      <c r="I37" s="1">
        <v>4</v>
      </c>
      <c r="J37" s="1">
        <f t="shared" si="1"/>
        <v>0</v>
      </c>
    </row>
    <row r="38" spans="1:11" ht="26" x14ac:dyDescent="0.3">
      <c r="A38" s="145"/>
      <c r="B38" s="145"/>
      <c r="C38" s="61" t="s">
        <v>95</v>
      </c>
      <c r="D38" s="45"/>
      <c r="E38" s="13"/>
      <c r="F38" s="13"/>
      <c r="G38" s="18"/>
      <c r="H38" s="45"/>
      <c r="I38" s="1">
        <v>2</v>
      </c>
      <c r="J38" s="1">
        <f t="shared" si="1"/>
        <v>0</v>
      </c>
    </row>
    <row r="39" spans="1:11" ht="26" x14ac:dyDescent="0.3">
      <c r="A39" s="145"/>
      <c r="B39" s="145"/>
      <c r="C39" s="61" t="s">
        <v>96</v>
      </c>
      <c r="D39" s="45"/>
      <c r="E39" s="13"/>
      <c r="F39" s="13"/>
      <c r="G39" s="18"/>
      <c r="H39" s="45"/>
      <c r="I39" s="1">
        <v>2</v>
      </c>
      <c r="J39" s="1">
        <f t="shared" si="1"/>
        <v>0</v>
      </c>
    </row>
    <row r="40" spans="1:11" ht="26" x14ac:dyDescent="0.3">
      <c r="A40" s="145"/>
      <c r="B40" s="145"/>
      <c r="C40" s="61" t="s">
        <v>97</v>
      </c>
      <c r="D40" s="45"/>
      <c r="E40" s="13"/>
      <c r="F40" s="13"/>
      <c r="G40" s="18"/>
      <c r="H40" s="45"/>
      <c r="I40" s="1">
        <v>3</v>
      </c>
      <c r="J40" s="1">
        <f t="shared" si="1"/>
        <v>0</v>
      </c>
    </row>
    <row r="41" spans="1:11" ht="26" x14ac:dyDescent="0.3">
      <c r="A41" s="145"/>
      <c r="B41" s="145"/>
      <c r="C41" s="61" t="s">
        <v>98</v>
      </c>
      <c r="D41" s="45"/>
      <c r="E41" s="13"/>
      <c r="F41" s="13"/>
      <c r="G41" s="18"/>
      <c r="H41" s="45"/>
      <c r="I41" s="1">
        <v>2</v>
      </c>
      <c r="J41" s="1">
        <f t="shared" si="1"/>
        <v>0</v>
      </c>
    </row>
    <row r="42" spans="1:11" ht="26" x14ac:dyDescent="0.3">
      <c r="A42" s="145"/>
      <c r="B42" s="145"/>
      <c r="C42" s="61" t="s">
        <v>99</v>
      </c>
      <c r="D42" s="45"/>
      <c r="E42" s="13"/>
      <c r="F42" s="13"/>
      <c r="G42" s="18"/>
      <c r="H42" s="45"/>
      <c r="I42" s="1">
        <v>1</v>
      </c>
      <c r="J42" s="1">
        <f t="shared" si="1"/>
        <v>0</v>
      </c>
    </row>
    <row r="43" spans="1:11" ht="15" customHeight="1" x14ac:dyDescent="0.3">
      <c r="A43" s="145"/>
      <c r="B43" s="152" t="s">
        <v>100</v>
      </c>
      <c r="C43" s="163"/>
      <c r="D43" s="45"/>
      <c r="E43" s="13"/>
      <c r="F43" s="13"/>
      <c r="G43" s="45"/>
      <c r="H43" s="18"/>
      <c r="I43" s="1">
        <v>5</v>
      </c>
      <c r="J43" s="1">
        <f>H43*I43</f>
        <v>0</v>
      </c>
    </row>
    <row r="44" spans="1:11" x14ac:dyDescent="0.3">
      <c r="K44" s="100">
        <f>SUM(J22:J43)</f>
        <v>0</v>
      </c>
    </row>
    <row r="46" spans="1:11" ht="15" x14ac:dyDescent="0.3">
      <c r="D46" s="5" t="s">
        <v>250</v>
      </c>
      <c r="K46" s="100">
        <f>K44+G19</f>
        <v>0</v>
      </c>
    </row>
  </sheetData>
  <sheetProtection password="CF2D" sheet="1" objects="1" scenarios="1"/>
  <mergeCells count="22">
    <mergeCell ref="A22:C22"/>
    <mergeCell ref="A23:C23"/>
    <mergeCell ref="A24:A43"/>
    <mergeCell ref="B24:B26"/>
    <mergeCell ref="B27:B32"/>
    <mergeCell ref="B33:B42"/>
    <mergeCell ref="B43:C43"/>
    <mergeCell ref="A1:C1"/>
    <mergeCell ref="D2:E2"/>
    <mergeCell ref="A7:C7"/>
    <mergeCell ref="B5:C5"/>
    <mergeCell ref="B6:C6"/>
    <mergeCell ref="A2:C2"/>
    <mergeCell ref="A5:A6"/>
    <mergeCell ref="B9:C9"/>
    <mergeCell ref="A10:A18"/>
    <mergeCell ref="A8:A9"/>
    <mergeCell ref="B10:B11"/>
    <mergeCell ref="B12:B13"/>
    <mergeCell ref="B14:B15"/>
    <mergeCell ref="B16:B18"/>
    <mergeCell ref="B8:C8"/>
  </mergeCells>
  <phoneticPr fontId="1" type="noConversion"/>
  <pageMargins left="0.75" right="0.75" top="1" bottom="1" header="0.5" footer="0.5"/>
  <pageSetup paperSize="9" scale="93" orientation="landscape" horizontalDpi="300" verticalDpi="300" r:id="rId1"/>
  <headerFooter alignWithMargins="0"/>
  <rowBreaks count="1" manualBreakCount="1">
    <brk id="20"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J37"/>
  <sheetViews>
    <sheetView zoomScaleNormal="100" workbookViewId="0">
      <selection activeCell="K8" sqref="K8"/>
    </sheetView>
  </sheetViews>
  <sheetFormatPr defaultColWidth="9.08984375" defaultRowHeight="13" x14ac:dyDescent="0.3"/>
  <cols>
    <col min="1" max="1" width="17.54296875" style="1" customWidth="1"/>
    <col min="2" max="2" width="18.453125" style="1" customWidth="1"/>
    <col min="3" max="3" width="35" style="1" customWidth="1"/>
    <col min="4" max="4" width="9.6328125" style="1" customWidth="1"/>
    <col min="5" max="5" width="13.453125" style="1" customWidth="1"/>
    <col min="6" max="6" width="9.08984375" style="1"/>
    <col min="7" max="7" width="12.54296875" style="1" customWidth="1"/>
    <col min="8" max="9" width="9.08984375" style="1" hidden="1" customWidth="1"/>
    <col min="10" max="16384" width="9.08984375" style="1"/>
  </cols>
  <sheetData>
    <row r="1" spans="1:9" ht="18" thickBot="1" x14ac:dyDescent="0.4">
      <c r="A1" s="113" t="s">
        <v>193</v>
      </c>
      <c r="B1" s="114"/>
      <c r="C1" s="115"/>
    </row>
    <row r="2" spans="1:9" ht="15" x14ac:dyDescent="0.3">
      <c r="A2" s="119" t="s">
        <v>0</v>
      </c>
      <c r="B2" s="119"/>
      <c r="C2" s="119"/>
      <c r="D2" s="3"/>
      <c r="E2" s="5"/>
      <c r="F2" s="5"/>
    </row>
    <row r="3" spans="1:9" ht="13.5" customHeight="1" x14ac:dyDescent="0.3">
      <c r="B3" s="62"/>
      <c r="C3" s="62"/>
      <c r="D3" s="24"/>
      <c r="E3" s="24"/>
    </row>
    <row r="4" spans="1:9" x14ac:dyDescent="0.3">
      <c r="C4" s="9"/>
      <c r="D4" s="63" t="s">
        <v>253</v>
      </c>
      <c r="E4" s="63" t="s">
        <v>254</v>
      </c>
      <c r="F4" s="34" t="s">
        <v>60</v>
      </c>
      <c r="G4" s="34" t="s">
        <v>118</v>
      </c>
      <c r="H4" s="64" t="s">
        <v>27</v>
      </c>
      <c r="I4" s="64" t="s">
        <v>238</v>
      </c>
    </row>
    <row r="5" spans="1:9" ht="15" customHeight="1" x14ac:dyDescent="0.3">
      <c r="A5" s="166" t="s">
        <v>101</v>
      </c>
      <c r="B5" s="145" t="s">
        <v>102</v>
      </c>
      <c r="C5" s="13" t="s">
        <v>103</v>
      </c>
      <c r="D5" s="18"/>
      <c r="E5" s="45"/>
      <c r="F5" s="45"/>
      <c r="G5" s="45"/>
      <c r="H5" s="1">
        <v>3</v>
      </c>
      <c r="I5" s="1">
        <f>D5*H5</f>
        <v>0</v>
      </c>
    </row>
    <row r="6" spans="1:9" ht="15" customHeight="1" x14ac:dyDescent="0.3">
      <c r="A6" s="145"/>
      <c r="B6" s="145"/>
      <c r="C6" s="13" t="s">
        <v>104</v>
      </c>
      <c r="D6" s="45"/>
      <c r="E6" s="18"/>
      <c r="F6" s="45"/>
      <c r="G6" s="45"/>
      <c r="H6" s="1">
        <v>5</v>
      </c>
      <c r="I6" s="1">
        <f>E6*H6</f>
        <v>0</v>
      </c>
    </row>
    <row r="7" spans="1:9" ht="15" customHeight="1" x14ac:dyDescent="0.3">
      <c r="A7" s="145"/>
      <c r="B7" s="145" t="s">
        <v>105</v>
      </c>
      <c r="C7" s="13" t="s">
        <v>103</v>
      </c>
      <c r="D7" s="18"/>
      <c r="E7" s="45"/>
      <c r="F7" s="45"/>
      <c r="G7" s="45"/>
      <c r="H7" s="1">
        <v>5</v>
      </c>
      <c r="I7" s="1">
        <f>D7*H7</f>
        <v>0</v>
      </c>
    </row>
    <row r="8" spans="1:9" ht="15" customHeight="1" x14ac:dyDescent="0.3">
      <c r="A8" s="145"/>
      <c r="B8" s="145"/>
      <c r="C8" s="13" t="s">
        <v>104</v>
      </c>
      <c r="D8" s="45"/>
      <c r="E8" s="18"/>
      <c r="F8" s="45"/>
      <c r="G8" s="45"/>
      <c r="H8" s="1">
        <v>8</v>
      </c>
      <c r="I8" s="1">
        <f>E8*H8</f>
        <v>0</v>
      </c>
    </row>
    <row r="9" spans="1:9" ht="15" customHeight="1" x14ac:dyDescent="0.3">
      <c r="A9" s="109" t="s">
        <v>106</v>
      </c>
      <c r="B9" s="145" t="s">
        <v>107</v>
      </c>
      <c r="C9" s="13" t="s">
        <v>108</v>
      </c>
      <c r="D9" s="45"/>
      <c r="E9" s="45"/>
      <c r="F9" s="18"/>
      <c r="G9" s="45"/>
      <c r="H9" s="1">
        <v>0.5</v>
      </c>
      <c r="I9" s="1">
        <f>F9*H9</f>
        <v>0</v>
      </c>
    </row>
    <row r="10" spans="1:9" ht="15" customHeight="1" x14ac:dyDescent="0.3">
      <c r="A10" s="145"/>
      <c r="B10" s="145"/>
      <c r="C10" s="13" t="s">
        <v>55</v>
      </c>
      <c r="D10" s="45"/>
      <c r="E10" s="45"/>
      <c r="F10" s="18"/>
      <c r="G10" s="45"/>
      <c r="H10" s="1">
        <v>1</v>
      </c>
      <c r="I10" s="1">
        <f>F10*H10</f>
        <v>0</v>
      </c>
    </row>
    <row r="11" spans="1:9" ht="15" customHeight="1" x14ac:dyDescent="0.3">
      <c r="A11" s="145"/>
      <c r="B11" s="145" t="s">
        <v>109</v>
      </c>
      <c r="C11" s="13" t="s">
        <v>108</v>
      </c>
      <c r="D11" s="45"/>
      <c r="E11" s="45"/>
      <c r="F11" s="45"/>
      <c r="G11" s="18"/>
      <c r="H11" s="1">
        <v>0.5</v>
      </c>
      <c r="I11" s="1">
        <f>G11*H11</f>
        <v>0</v>
      </c>
    </row>
    <row r="12" spans="1:9" ht="15" customHeight="1" x14ac:dyDescent="0.3">
      <c r="A12" s="145"/>
      <c r="B12" s="145"/>
      <c r="C12" s="13" t="s">
        <v>55</v>
      </c>
      <c r="D12" s="45"/>
      <c r="E12" s="45"/>
      <c r="F12" s="45"/>
      <c r="G12" s="18"/>
      <c r="H12" s="1">
        <v>2</v>
      </c>
      <c r="I12" s="1">
        <f>G12*H12</f>
        <v>0</v>
      </c>
    </row>
    <row r="13" spans="1:9" ht="15" customHeight="1" x14ac:dyDescent="0.3">
      <c r="A13" s="109" t="s">
        <v>110</v>
      </c>
      <c r="B13" s="145" t="s">
        <v>111</v>
      </c>
      <c r="C13" s="13" t="s">
        <v>112</v>
      </c>
      <c r="D13" s="45"/>
      <c r="E13" s="18"/>
      <c r="F13" s="45"/>
      <c r="G13" s="45"/>
      <c r="H13" s="1">
        <v>5</v>
      </c>
      <c r="I13" s="1">
        <f>E13*H13</f>
        <v>0</v>
      </c>
    </row>
    <row r="14" spans="1:9" ht="15" customHeight="1" x14ac:dyDescent="0.3">
      <c r="A14" s="145"/>
      <c r="B14" s="145"/>
      <c r="C14" s="13" t="s">
        <v>113</v>
      </c>
      <c r="D14" s="45"/>
      <c r="E14" s="18"/>
      <c r="F14" s="45"/>
      <c r="G14" s="45"/>
      <c r="H14" s="1">
        <v>2</v>
      </c>
      <c r="I14" s="1">
        <f t="shared" ref="I14:I28" si="0">E14*H14</f>
        <v>0</v>
      </c>
    </row>
    <row r="15" spans="1:9" ht="15" customHeight="1" x14ac:dyDescent="0.3">
      <c r="A15" s="145"/>
      <c r="B15" s="145"/>
      <c r="C15" s="13" t="s">
        <v>114</v>
      </c>
      <c r="D15" s="45"/>
      <c r="E15" s="18"/>
      <c r="F15" s="45"/>
      <c r="G15" s="45"/>
      <c r="H15" s="1">
        <v>1</v>
      </c>
      <c r="I15" s="1">
        <f t="shared" si="0"/>
        <v>0</v>
      </c>
    </row>
    <row r="16" spans="1:9" ht="15" customHeight="1" x14ac:dyDescent="0.3">
      <c r="A16" s="145"/>
      <c r="B16" s="145"/>
      <c r="C16" s="13" t="s">
        <v>115</v>
      </c>
      <c r="D16" s="45"/>
      <c r="E16" s="18"/>
      <c r="F16" s="45"/>
      <c r="G16" s="45"/>
      <c r="H16" s="1">
        <v>2</v>
      </c>
      <c r="I16" s="1">
        <f t="shared" si="0"/>
        <v>0</v>
      </c>
    </row>
    <row r="17" spans="1:9" ht="15" customHeight="1" x14ac:dyDescent="0.3">
      <c r="A17" s="145"/>
      <c r="B17" s="145"/>
      <c r="C17" s="13" t="s">
        <v>116</v>
      </c>
      <c r="D17" s="45"/>
      <c r="E17" s="18"/>
      <c r="F17" s="45"/>
      <c r="G17" s="45"/>
      <c r="H17" s="1">
        <v>1</v>
      </c>
      <c r="I17" s="1">
        <f t="shared" si="0"/>
        <v>0</v>
      </c>
    </row>
    <row r="18" spans="1:9" ht="15" customHeight="1" x14ac:dyDescent="0.3">
      <c r="A18" s="145"/>
      <c r="B18" s="145" t="s">
        <v>117</v>
      </c>
      <c r="C18" s="13" t="s">
        <v>112</v>
      </c>
      <c r="D18" s="45"/>
      <c r="E18" s="18"/>
      <c r="F18" s="45"/>
      <c r="G18" s="45"/>
      <c r="H18" s="1">
        <v>4</v>
      </c>
      <c r="I18" s="1">
        <f t="shared" si="0"/>
        <v>0</v>
      </c>
    </row>
    <row r="19" spans="1:9" ht="15" customHeight="1" x14ac:dyDescent="0.3">
      <c r="A19" s="145"/>
      <c r="B19" s="145"/>
      <c r="C19" s="13" t="s">
        <v>113</v>
      </c>
      <c r="D19" s="45"/>
      <c r="E19" s="18"/>
      <c r="F19" s="45"/>
      <c r="G19" s="45"/>
      <c r="H19" s="1">
        <v>3</v>
      </c>
      <c r="I19" s="1">
        <f t="shared" si="0"/>
        <v>0</v>
      </c>
    </row>
    <row r="20" spans="1:9" ht="15" customHeight="1" x14ac:dyDescent="0.3">
      <c r="A20" s="145"/>
      <c r="B20" s="145"/>
      <c r="C20" s="13" t="s">
        <v>114</v>
      </c>
      <c r="D20" s="45"/>
      <c r="E20" s="18"/>
      <c r="F20" s="45"/>
      <c r="G20" s="45"/>
      <c r="H20" s="1">
        <v>1</v>
      </c>
      <c r="I20" s="1">
        <f t="shared" si="0"/>
        <v>0</v>
      </c>
    </row>
    <row r="21" spans="1:9" ht="15" customHeight="1" x14ac:dyDescent="0.3">
      <c r="A21" s="145"/>
      <c r="B21" s="145"/>
      <c r="C21" s="13" t="s">
        <v>115</v>
      </c>
      <c r="D21" s="45"/>
      <c r="E21" s="18"/>
      <c r="F21" s="45"/>
      <c r="G21" s="45"/>
      <c r="H21" s="1">
        <v>1</v>
      </c>
      <c r="I21" s="1">
        <f t="shared" si="0"/>
        <v>0</v>
      </c>
    </row>
    <row r="22" spans="1:9" ht="15" customHeight="1" x14ac:dyDescent="0.3">
      <c r="A22" s="145"/>
      <c r="B22" s="145"/>
      <c r="C22" s="13" t="s">
        <v>116</v>
      </c>
      <c r="D22" s="45"/>
      <c r="E22" s="18"/>
      <c r="F22" s="45"/>
      <c r="G22" s="45"/>
      <c r="H22" s="1">
        <v>0.5</v>
      </c>
      <c r="I22" s="1">
        <f t="shared" si="0"/>
        <v>0</v>
      </c>
    </row>
    <row r="23" spans="1:9" ht="18.75" customHeight="1" x14ac:dyDescent="0.3">
      <c r="A23" s="166" t="s">
        <v>119</v>
      </c>
      <c r="B23" s="170" t="s">
        <v>120</v>
      </c>
      <c r="C23" s="170"/>
      <c r="D23" s="45"/>
      <c r="E23" s="18"/>
      <c r="F23" s="45"/>
      <c r="G23" s="65"/>
      <c r="H23" s="1">
        <v>5</v>
      </c>
      <c r="I23" s="1">
        <f t="shared" si="0"/>
        <v>0</v>
      </c>
    </row>
    <row r="24" spans="1:9" ht="20.25" customHeight="1" x14ac:dyDescent="0.3">
      <c r="A24" s="152"/>
      <c r="B24" s="170" t="s">
        <v>121</v>
      </c>
      <c r="C24" s="165"/>
      <c r="D24" s="45"/>
      <c r="E24" s="18"/>
      <c r="F24" s="45"/>
      <c r="G24" s="65"/>
      <c r="H24" s="1">
        <v>1</v>
      </c>
      <c r="I24" s="1">
        <f t="shared" si="0"/>
        <v>0</v>
      </c>
    </row>
    <row r="25" spans="1:9" ht="15" customHeight="1" x14ac:dyDescent="0.3">
      <c r="A25" s="109" t="s">
        <v>122</v>
      </c>
      <c r="B25" s="165" t="s">
        <v>239</v>
      </c>
      <c r="C25" s="165"/>
      <c r="D25" s="45"/>
      <c r="E25" s="45"/>
      <c r="F25" s="18"/>
      <c r="G25" s="65"/>
      <c r="H25" s="1">
        <v>3</v>
      </c>
      <c r="I25" s="1">
        <f>F25*H25</f>
        <v>0</v>
      </c>
    </row>
    <row r="26" spans="1:9" ht="15" customHeight="1" x14ac:dyDescent="0.3">
      <c r="A26" s="109"/>
      <c r="B26" s="168" t="s">
        <v>349</v>
      </c>
      <c r="C26" s="169"/>
      <c r="D26" s="45"/>
      <c r="E26" s="45"/>
      <c r="F26" s="18"/>
      <c r="G26" s="65"/>
      <c r="H26" s="1">
        <v>2</v>
      </c>
      <c r="I26" s="1">
        <f>F26*H26</f>
        <v>0</v>
      </c>
    </row>
    <row r="27" spans="1:9" ht="15" customHeight="1" x14ac:dyDescent="0.3">
      <c r="A27" s="145"/>
      <c r="B27" s="165" t="s">
        <v>242</v>
      </c>
      <c r="C27" s="165"/>
      <c r="D27" s="45"/>
      <c r="E27" s="18"/>
      <c r="F27" s="45"/>
      <c r="G27" s="65"/>
      <c r="H27" s="1">
        <v>0.5</v>
      </c>
      <c r="I27" s="1">
        <f t="shared" si="0"/>
        <v>0</v>
      </c>
    </row>
    <row r="28" spans="1:9" ht="27.75" customHeight="1" x14ac:dyDescent="0.3">
      <c r="A28" s="145"/>
      <c r="B28" s="170" t="s">
        <v>243</v>
      </c>
      <c r="C28" s="170"/>
      <c r="D28" s="45"/>
      <c r="E28" s="18"/>
      <c r="F28" s="45"/>
      <c r="G28" s="65"/>
      <c r="H28" s="1">
        <v>1.5</v>
      </c>
      <c r="I28" s="1">
        <f t="shared" si="0"/>
        <v>0</v>
      </c>
    </row>
    <row r="29" spans="1:9" ht="15" customHeight="1" x14ac:dyDescent="0.3">
      <c r="A29" s="145"/>
      <c r="B29" s="165" t="s">
        <v>123</v>
      </c>
      <c r="C29" s="165"/>
      <c r="D29" s="45"/>
      <c r="E29" s="45"/>
      <c r="F29" s="18"/>
      <c r="G29" s="65"/>
      <c r="H29" s="1">
        <v>4</v>
      </c>
      <c r="I29" s="1">
        <f>F29*H29</f>
        <v>0</v>
      </c>
    </row>
    <row r="30" spans="1:9" ht="15" customHeight="1" x14ac:dyDescent="0.3">
      <c r="A30" s="145"/>
      <c r="B30" s="164" t="s">
        <v>124</v>
      </c>
      <c r="C30" s="164"/>
      <c r="D30" s="45"/>
      <c r="E30" s="45"/>
      <c r="F30" s="18"/>
      <c r="G30" s="65"/>
      <c r="H30" s="1">
        <v>5</v>
      </c>
      <c r="I30" s="1">
        <f>F30*H30</f>
        <v>0</v>
      </c>
    </row>
    <row r="31" spans="1:9" ht="15" customHeight="1" x14ac:dyDescent="0.3">
      <c r="A31" s="145"/>
      <c r="B31" s="170" t="s">
        <v>244</v>
      </c>
      <c r="C31" s="170"/>
      <c r="D31" s="45"/>
      <c r="E31" s="18"/>
      <c r="F31" s="45"/>
      <c r="G31" s="65"/>
      <c r="H31" s="1">
        <v>1</v>
      </c>
      <c r="I31" s="1">
        <f>E31*H31</f>
        <v>0</v>
      </c>
    </row>
    <row r="32" spans="1:9" ht="15" customHeight="1" x14ac:dyDescent="0.3">
      <c r="A32" s="145"/>
      <c r="B32" s="170" t="s">
        <v>125</v>
      </c>
      <c r="C32" s="170"/>
      <c r="D32" s="45"/>
      <c r="E32" s="45"/>
      <c r="F32" s="18"/>
      <c r="G32" s="65"/>
      <c r="H32" s="1">
        <v>2</v>
      </c>
      <c r="I32" s="1">
        <f>F32*H32</f>
        <v>0</v>
      </c>
    </row>
    <row r="33" spans="1:10" ht="15" customHeight="1" x14ac:dyDescent="0.3">
      <c r="A33" s="171" t="s">
        <v>126</v>
      </c>
      <c r="B33" s="165" t="s">
        <v>127</v>
      </c>
      <c r="C33" s="165"/>
      <c r="D33" s="45"/>
      <c r="E33" s="45"/>
      <c r="F33" s="18"/>
      <c r="G33" s="65"/>
      <c r="H33" s="1">
        <v>1</v>
      </c>
      <c r="I33" s="1">
        <f>F33*H33</f>
        <v>0</v>
      </c>
    </row>
    <row r="34" spans="1:10" ht="15" customHeight="1" x14ac:dyDescent="0.3">
      <c r="A34" s="120"/>
      <c r="B34" s="167" t="s">
        <v>128</v>
      </c>
      <c r="C34" s="167"/>
      <c r="D34" s="66"/>
      <c r="E34" s="66"/>
      <c r="F34" s="67"/>
      <c r="G34" s="65"/>
      <c r="H34" s="1">
        <v>2</v>
      </c>
      <c r="I34" s="1">
        <f>F34*H34</f>
        <v>0</v>
      </c>
    </row>
    <row r="35" spans="1:10" ht="15" customHeight="1" x14ac:dyDescent="0.3">
      <c r="A35" s="156" t="s">
        <v>129</v>
      </c>
      <c r="B35" s="160"/>
      <c r="C35" s="160"/>
      <c r="D35" s="45"/>
      <c r="E35" s="45"/>
      <c r="F35" s="18"/>
      <c r="G35" s="45"/>
      <c r="H35" s="1">
        <v>1</v>
      </c>
      <c r="I35" s="1">
        <f>F35*H35</f>
        <v>0</v>
      </c>
    </row>
    <row r="36" spans="1:10" ht="15" customHeight="1" x14ac:dyDescent="0.3">
      <c r="A36" s="156" t="s">
        <v>328</v>
      </c>
      <c r="B36" s="155"/>
      <c r="C36" s="155"/>
      <c r="D36" s="45"/>
      <c r="E36" s="45"/>
      <c r="F36" s="18"/>
      <c r="G36" s="45"/>
      <c r="H36" s="1">
        <v>5</v>
      </c>
      <c r="I36" s="1">
        <f>F36*H36</f>
        <v>0</v>
      </c>
    </row>
    <row r="37" spans="1:10" ht="15" x14ac:dyDescent="0.3">
      <c r="F37" s="5" t="s">
        <v>251</v>
      </c>
      <c r="J37" s="100">
        <f>SUM(I5:I36)</f>
        <v>0</v>
      </c>
    </row>
  </sheetData>
  <sheetProtection password="CF2D" sheet="1" objects="1" scenarios="1"/>
  <mergeCells count="28">
    <mergeCell ref="B34:C34"/>
    <mergeCell ref="B26:C26"/>
    <mergeCell ref="A35:C35"/>
    <mergeCell ref="A36:C36"/>
    <mergeCell ref="B13:B17"/>
    <mergeCell ref="B18:B22"/>
    <mergeCell ref="B23:C23"/>
    <mergeCell ref="B24:C24"/>
    <mergeCell ref="A25:A32"/>
    <mergeCell ref="B28:C28"/>
    <mergeCell ref="B31:C31"/>
    <mergeCell ref="B32:C32"/>
    <mergeCell ref="A33:A34"/>
    <mergeCell ref="B25:C25"/>
    <mergeCell ref="B27:C27"/>
    <mergeCell ref="B29:C29"/>
    <mergeCell ref="B30:C30"/>
    <mergeCell ref="B33:C33"/>
    <mergeCell ref="B11:B12"/>
    <mergeCell ref="A5:A8"/>
    <mergeCell ref="A9:A12"/>
    <mergeCell ref="A13:A22"/>
    <mergeCell ref="A23:A24"/>
    <mergeCell ref="A1:C1"/>
    <mergeCell ref="A2:C2"/>
    <mergeCell ref="B5:B6"/>
    <mergeCell ref="B7:B8"/>
    <mergeCell ref="B9:B10"/>
  </mergeCells>
  <phoneticPr fontId="1" type="noConversion"/>
  <pageMargins left="0.75" right="0.75" top="1" bottom="1" header="0.5" footer="0.5"/>
  <pageSetup paperSize="9" scale="83" orientation="landscape" horizontalDpi="300"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H31"/>
  <sheetViews>
    <sheetView view="pageBreakPreview" topLeftCell="A21" zoomScale="60" zoomScaleNormal="100" workbookViewId="0">
      <selection activeCell="K13" sqref="K13"/>
    </sheetView>
  </sheetViews>
  <sheetFormatPr defaultColWidth="9.08984375" defaultRowHeight="13" x14ac:dyDescent="0.3"/>
  <cols>
    <col min="1" max="1" width="14" style="1" customWidth="1"/>
    <col min="2" max="2" width="16.54296875" style="1" customWidth="1"/>
    <col min="3" max="3" width="31.453125" style="1" customWidth="1"/>
    <col min="4" max="4" width="12" style="1" customWidth="1"/>
    <col min="5" max="5" width="22.36328125" style="1" customWidth="1"/>
    <col min="6" max="6" width="12.36328125" style="1" hidden="1" customWidth="1"/>
    <col min="7" max="7" width="9.08984375" style="1" hidden="1" customWidth="1"/>
    <col min="8" max="16384" width="9.08984375" style="1"/>
  </cols>
  <sheetData>
    <row r="1" spans="1:7" ht="18" thickBot="1" x14ac:dyDescent="0.4">
      <c r="A1" s="113" t="s">
        <v>193</v>
      </c>
      <c r="B1" s="114"/>
      <c r="C1" s="115"/>
    </row>
    <row r="2" spans="1:7" ht="15" x14ac:dyDescent="0.3">
      <c r="A2" s="119" t="s">
        <v>0</v>
      </c>
      <c r="B2" s="119"/>
      <c r="C2" s="119"/>
      <c r="D2" s="111"/>
      <c r="E2" s="111"/>
      <c r="F2" s="5"/>
      <c r="G2" s="5"/>
    </row>
    <row r="3" spans="1:7" ht="27.75" customHeight="1" x14ac:dyDescent="0.3">
      <c r="E3" s="68" t="s">
        <v>60</v>
      </c>
      <c r="F3" s="24" t="s">
        <v>27</v>
      </c>
      <c r="G3" s="1" t="s">
        <v>237</v>
      </c>
    </row>
    <row r="4" spans="1:7" ht="15" customHeight="1" x14ac:dyDescent="0.3">
      <c r="A4" s="109" t="s">
        <v>351</v>
      </c>
      <c r="B4" s="152" t="s">
        <v>130</v>
      </c>
      <c r="C4" s="152"/>
      <c r="D4" s="173"/>
      <c r="E4" s="18"/>
      <c r="F4" s="24">
        <v>20</v>
      </c>
      <c r="G4" s="1">
        <f t="shared" ref="G4:G27" si="0">E4*F4</f>
        <v>0</v>
      </c>
    </row>
    <row r="5" spans="1:7" ht="24.75" customHeight="1" x14ac:dyDescent="0.3">
      <c r="A5" s="152"/>
      <c r="B5" s="145" t="s">
        <v>350</v>
      </c>
      <c r="C5" s="145"/>
      <c r="D5" s="173"/>
      <c r="E5" s="18"/>
      <c r="F5" s="24">
        <v>15</v>
      </c>
      <c r="G5" s="1">
        <f t="shared" si="0"/>
        <v>0</v>
      </c>
    </row>
    <row r="6" spans="1:7" ht="29.25" customHeight="1" x14ac:dyDescent="0.3">
      <c r="A6" s="152"/>
      <c r="B6" s="145" t="s">
        <v>347</v>
      </c>
      <c r="C6" s="145"/>
      <c r="D6" s="173"/>
      <c r="E6" s="18"/>
      <c r="F6" s="24">
        <v>15</v>
      </c>
      <c r="G6" s="1">
        <f t="shared" si="0"/>
        <v>0</v>
      </c>
    </row>
    <row r="7" spans="1:7" ht="25.5" customHeight="1" x14ac:dyDescent="0.3">
      <c r="A7" s="152"/>
      <c r="B7" s="145" t="s">
        <v>131</v>
      </c>
      <c r="C7" s="145"/>
      <c r="D7" s="173"/>
      <c r="E7" s="18"/>
      <c r="F7" s="24">
        <v>15</v>
      </c>
      <c r="G7" s="1">
        <f t="shared" si="0"/>
        <v>0</v>
      </c>
    </row>
    <row r="8" spans="1:7" ht="27" customHeight="1" x14ac:dyDescent="0.3">
      <c r="A8" s="152"/>
      <c r="B8" s="145" t="s">
        <v>132</v>
      </c>
      <c r="C8" s="145"/>
      <c r="D8" s="173"/>
      <c r="E8" s="18"/>
      <c r="F8" s="24">
        <v>10</v>
      </c>
      <c r="G8" s="1">
        <f t="shared" si="0"/>
        <v>0</v>
      </c>
    </row>
    <row r="9" spans="1:7" ht="14.25" customHeight="1" x14ac:dyDescent="0.3">
      <c r="A9" s="152"/>
      <c r="B9" s="145" t="s">
        <v>133</v>
      </c>
      <c r="C9" s="145"/>
      <c r="D9" s="173"/>
      <c r="E9" s="18"/>
      <c r="F9" s="24">
        <v>10</v>
      </c>
      <c r="G9" s="1">
        <f t="shared" si="0"/>
        <v>0</v>
      </c>
    </row>
    <row r="10" spans="1:7" ht="16.5" customHeight="1" x14ac:dyDescent="0.3">
      <c r="A10" s="166" t="s">
        <v>134</v>
      </c>
      <c r="B10" s="145" t="s">
        <v>135</v>
      </c>
      <c r="C10" s="145" t="s">
        <v>245</v>
      </c>
      <c r="D10" s="146"/>
      <c r="E10" s="18"/>
      <c r="F10" s="24">
        <v>2</v>
      </c>
      <c r="G10" s="1">
        <f t="shared" si="0"/>
        <v>0</v>
      </c>
    </row>
    <row r="11" spans="1:7" ht="16.5" customHeight="1" x14ac:dyDescent="0.3">
      <c r="A11" s="166"/>
      <c r="B11" s="145"/>
      <c r="C11" s="146" t="s">
        <v>320</v>
      </c>
      <c r="D11" s="172"/>
      <c r="E11" s="18"/>
      <c r="F11" s="24">
        <v>1</v>
      </c>
      <c r="G11" s="1">
        <f t="shared" si="0"/>
        <v>0</v>
      </c>
    </row>
    <row r="12" spans="1:7" ht="25.5" customHeight="1" x14ac:dyDescent="0.3">
      <c r="A12" s="145"/>
      <c r="B12" s="145"/>
      <c r="C12" s="145" t="s">
        <v>136</v>
      </c>
      <c r="D12" s="146"/>
      <c r="E12" s="18"/>
      <c r="F12" s="24">
        <v>1</v>
      </c>
      <c r="G12" s="1">
        <f t="shared" si="0"/>
        <v>0</v>
      </c>
    </row>
    <row r="13" spans="1:7" ht="17.25" customHeight="1" x14ac:dyDescent="0.3">
      <c r="A13" s="145"/>
      <c r="B13" s="145"/>
      <c r="C13" s="145" t="s">
        <v>137</v>
      </c>
      <c r="D13" s="146"/>
      <c r="E13" s="18"/>
      <c r="F13" s="24">
        <v>2</v>
      </c>
      <c r="G13" s="1">
        <f t="shared" si="0"/>
        <v>0</v>
      </c>
    </row>
    <row r="14" spans="1:7" ht="16.5" customHeight="1" x14ac:dyDescent="0.3">
      <c r="A14" s="145"/>
      <c r="B14" s="145"/>
      <c r="C14" s="145" t="s">
        <v>246</v>
      </c>
      <c r="D14" s="146"/>
      <c r="E14" s="18"/>
      <c r="F14" s="24">
        <v>3</v>
      </c>
      <c r="G14" s="1">
        <f t="shared" si="0"/>
        <v>0</v>
      </c>
    </row>
    <row r="15" spans="1:7" ht="15" customHeight="1" x14ac:dyDescent="0.3">
      <c r="A15" s="145"/>
      <c r="B15" s="145"/>
      <c r="C15" s="145" t="s">
        <v>138</v>
      </c>
      <c r="D15" s="146"/>
      <c r="E15" s="18"/>
      <c r="F15" s="24">
        <v>2</v>
      </c>
      <c r="G15" s="1">
        <f t="shared" si="0"/>
        <v>0</v>
      </c>
    </row>
    <row r="16" spans="1:7" ht="39" x14ac:dyDescent="0.3">
      <c r="A16" s="145"/>
      <c r="B16" s="145" t="s">
        <v>240</v>
      </c>
      <c r="C16" s="145" t="s">
        <v>139</v>
      </c>
      <c r="D16" s="61" t="s">
        <v>316</v>
      </c>
      <c r="E16" s="18"/>
      <c r="F16" s="24">
        <v>10</v>
      </c>
      <c r="G16" s="1">
        <f t="shared" si="0"/>
        <v>0</v>
      </c>
    </row>
    <row r="17" spans="1:8" ht="54" customHeight="1" x14ac:dyDescent="0.3">
      <c r="A17" s="145"/>
      <c r="B17" s="145"/>
      <c r="C17" s="145"/>
      <c r="D17" s="61" t="s">
        <v>317</v>
      </c>
      <c r="E17" s="18"/>
      <c r="F17" s="24">
        <v>8</v>
      </c>
      <c r="G17" s="1">
        <f t="shared" si="0"/>
        <v>0</v>
      </c>
    </row>
    <row r="18" spans="1:8" ht="53.25" customHeight="1" x14ac:dyDescent="0.3">
      <c r="A18" s="145"/>
      <c r="B18" s="145"/>
      <c r="C18" s="145"/>
      <c r="D18" s="61" t="s">
        <v>318</v>
      </c>
      <c r="E18" s="18"/>
      <c r="F18" s="24">
        <v>6</v>
      </c>
      <c r="G18" s="1">
        <f t="shared" si="0"/>
        <v>0</v>
      </c>
    </row>
    <row r="19" spans="1:8" ht="52" x14ac:dyDescent="0.3">
      <c r="A19" s="145"/>
      <c r="B19" s="145"/>
      <c r="C19" s="145"/>
      <c r="D19" s="61" t="s">
        <v>319</v>
      </c>
      <c r="E19" s="18"/>
      <c r="F19" s="24">
        <v>4</v>
      </c>
      <c r="G19" s="1">
        <f t="shared" si="0"/>
        <v>0</v>
      </c>
    </row>
    <row r="20" spans="1:8" x14ac:dyDescent="0.3">
      <c r="A20" s="145"/>
      <c r="B20" s="145"/>
      <c r="C20" s="145" t="s">
        <v>241</v>
      </c>
      <c r="D20" s="146"/>
      <c r="E20" s="18"/>
      <c r="F20" s="24">
        <v>1</v>
      </c>
      <c r="G20" s="1">
        <f t="shared" si="0"/>
        <v>0</v>
      </c>
    </row>
    <row r="21" spans="1:8" ht="52" x14ac:dyDescent="0.3">
      <c r="A21" s="145"/>
      <c r="B21" s="145"/>
      <c r="C21" s="145" t="s">
        <v>140</v>
      </c>
      <c r="D21" s="61" t="s">
        <v>141</v>
      </c>
      <c r="E21" s="18"/>
      <c r="F21" s="24">
        <v>10</v>
      </c>
      <c r="G21" s="1">
        <f t="shared" si="0"/>
        <v>0</v>
      </c>
    </row>
    <row r="22" spans="1:8" ht="39" x14ac:dyDescent="0.3">
      <c r="A22" s="145"/>
      <c r="B22" s="145"/>
      <c r="C22" s="145"/>
      <c r="D22" s="61" t="s">
        <v>142</v>
      </c>
      <c r="E22" s="18"/>
      <c r="F22" s="24">
        <v>1</v>
      </c>
      <c r="G22" s="1">
        <f t="shared" si="0"/>
        <v>0</v>
      </c>
    </row>
    <row r="23" spans="1:8" ht="25.5" customHeight="1" x14ac:dyDescent="0.3">
      <c r="A23" s="109" t="s">
        <v>143</v>
      </c>
      <c r="B23" s="145" t="s">
        <v>144</v>
      </c>
      <c r="C23" s="145" t="s">
        <v>112</v>
      </c>
      <c r="D23" s="146"/>
      <c r="E23" s="18"/>
      <c r="F23" s="24">
        <v>10</v>
      </c>
      <c r="G23" s="1">
        <f t="shared" si="0"/>
        <v>0</v>
      </c>
    </row>
    <row r="24" spans="1:8" ht="15" customHeight="1" x14ac:dyDescent="0.3">
      <c r="A24" s="145"/>
      <c r="B24" s="145"/>
      <c r="C24" s="145" t="s">
        <v>114</v>
      </c>
      <c r="D24" s="146"/>
      <c r="E24" s="18"/>
      <c r="F24" s="24">
        <v>8</v>
      </c>
      <c r="G24" s="1">
        <f t="shared" si="0"/>
        <v>0</v>
      </c>
    </row>
    <row r="25" spans="1:8" ht="24" customHeight="1" x14ac:dyDescent="0.3">
      <c r="A25" s="145"/>
      <c r="B25" s="145" t="s">
        <v>145</v>
      </c>
      <c r="C25" s="145" t="s">
        <v>112</v>
      </c>
      <c r="D25" s="146"/>
      <c r="E25" s="18"/>
      <c r="F25" s="24">
        <v>8</v>
      </c>
      <c r="G25" s="1">
        <f t="shared" si="0"/>
        <v>0</v>
      </c>
    </row>
    <row r="26" spans="1:8" ht="23.25" customHeight="1" x14ac:dyDescent="0.3">
      <c r="A26" s="145"/>
      <c r="B26" s="145"/>
      <c r="C26" s="145" t="s">
        <v>114</v>
      </c>
      <c r="D26" s="146"/>
      <c r="E26" s="18"/>
      <c r="F26" s="24">
        <v>5</v>
      </c>
      <c r="G26" s="1">
        <f t="shared" si="0"/>
        <v>0</v>
      </c>
    </row>
    <row r="27" spans="1:8" ht="52" x14ac:dyDescent="0.3">
      <c r="A27" s="105" t="s">
        <v>338</v>
      </c>
      <c r="B27" s="145" t="s">
        <v>146</v>
      </c>
      <c r="C27" s="145"/>
      <c r="D27" s="146"/>
      <c r="E27" s="18"/>
      <c r="F27" s="24">
        <v>2</v>
      </c>
      <c r="G27" s="1">
        <f t="shared" si="0"/>
        <v>0</v>
      </c>
    </row>
    <row r="28" spans="1:8" ht="15" x14ac:dyDescent="0.3">
      <c r="E28" s="5" t="s">
        <v>339</v>
      </c>
      <c r="H28" s="100">
        <f>SUM(G4:G27)</f>
        <v>0</v>
      </c>
    </row>
    <row r="31" spans="1:8" ht="15" x14ac:dyDescent="0.3">
      <c r="B31" s="5" t="s">
        <v>340</v>
      </c>
      <c r="D31" s="100">
        <f>'2.1.'!J28+'2.2.- 2.8.'!K46+'2.9.-2.16.'!J37+'2.17.-2.20.'!H28</f>
        <v>0</v>
      </c>
    </row>
  </sheetData>
  <sheetProtection password="CF2D" sheet="1" objects="1" scenarios="1"/>
  <mergeCells count="30">
    <mergeCell ref="A10:A22"/>
    <mergeCell ref="B10:B15"/>
    <mergeCell ref="A23:A26"/>
    <mergeCell ref="B23:B24"/>
    <mergeCell ref="C13:D13"/>
    <mergeCell ref="C14:D14"/>
    <mergeCell ref="C25:D25"/>
    <mergeCell ref="C26:D26"/>
    <mergeCell ref="C21:C22"/>
    <mergeCell ref="C20:D20"/>
    <mergeCell ref="C10:D10"/>
    <mergeCell ref="C12:D12"/>
    <mergeCell ref="A1:C1"/>
    <mergeCell ref="A2:C2"/>
    <mergeCell ref="A4:A9"/>
    <mergeCell ref="B8:D8"/>
    <mergeCell ref="B9:D9"/>
    <mergeCell ref="D2:E2"/>
    <mergeCell ref="B4:D4"/>
    <mergeCell ref="B6:D6"/>
    <mergeCell ref="B5:D5"/>
    <mergeCell ref="B7:D7"/>
    <mergeCell ref="B27:D27"/>
    <mergeCell ref="C11:D11"/>
    <mergeCell ref="C15:D15"/>
    <mergeCell ref="B16:B22"/>
    <mergeCell ref="C16:C19"/>
    <mergeCell ref="C23:D23"/>
    <mergeCell ref="C24:D24"/>
    <mergeCell ref="B25:B26"/>
  </mergeCells>
  <phoneticPr fontId="1" type="noConversion"/>
  <pageMargins left="0.75" right="0.75" top="1" bottom="1" header="0.5" footer="0.5"/>
  <pageSetup paperSize="9" scale="5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I11"/>
  <sheetViews>
    <sheetView view="pageBreakPreview" zoomScaleNormal="100" zoomScaleSheetLayoutView="100" workbookViewId="0">
      <selection activeCell="F6" sqref="F6"/>
    </sheetView>
  </sheetViews>
  <sheetFormatPr defaultColWidth="9.08984375" defaultRowHeight="13" x14ac:dyDescent="0.3"/>
  <cols>
    <col min="1" max="1" width="17" style="1" customWidth="1"/>
    <col min="2" max="2" width="9.6328125" style="1" customWidth="1"/>
    <col min="3" max="3" width="17.08984375" style="1" customWidth="1"/>
    <col min="4" max="5" width="12.36328125" style="1" customWidth="1"/>
    <col min="6" max="6" width="18" style="1" customWidth="1"/>
    <col min="7" max="7" width="12.36328125" style="1" hidden="1" customWidth="1"/>
    <col min="8" max="8" width="9.08984375" style="1" hidden="1" customWidth="1"/>
    <col min="9" max="16384" width="9.08984375" style="1"/>
  </cols>
  <sheetData>
    <row r="1" spans="1:9" ht="18" thickBot="1" x14ac:dyDescent="0.4">
      <c r="A1" s="113" t="s">
        <v>147</v>
      </c>
      <c r="B1" s="123"/>
      <c r="C1" s="123"/>
      <c r="D1" s="123"/>
      <c r="E1" s="124"/>
    </row>
    <row r="2" spans="1:9" ht="17.5" x14ac:dyDescent="0.35">
      <c r="A2" s="42"/>
      <c r="B2" s="70"/>
      <c r="C2" s="70"/>
      <c r="D2" s="70"/>
      <c r="E2" s="70"/>
    </row>
    <row r="3" spans="1:9" ht="15" x14ac:dyDescent="0.3">
      <c r="A3" s="119" t="s">
        <v>0</v>
      </c>
      <c r="B3" s="119"/>
      <c r="C3" s="119"/>
      <c r="D3" s="2"/>
      <c r="E3" s="2"/>
      <c r="F3" s="71"/>
      <c r="G3" s="72"/>
      <c r="H3" s="5"/>
    </row>
    <row r="4" spans="1:9" ht="15" x14ac:dyDescent="0.3">
      <c r="A4" s="2"/>
      <c r="B4" s="2"/>
      <c r="C4" s="2"/>
      <c r="D4" s="2"/>
      <c r="E4" s="2"/>
      <c r="F4" s="71"/>
      <c r="G4" s="72"/>
      <c r="H4" s="5"/>
    </row>
    <row r="5" spans="1:9" ht="13.5" customHeight="1" x14ac:dyDescent="0.3">
      <c r="B5" s="62"/>
      <c r="C5" s="62"/>
      <c r="D5" s="62"/>
      <c r="E5" s="73" t="s">
        <v>262</v>
      </c>
      <c r="F5" s="63" t="s">
        <v>154</v>
      </c>
      <c r="G5" s="24" t="s">
        <v>27</v>
      </c>
    </row>
    <row r="6" spans="1:9" ht="17.149999999999999" customHeight="1" x14ac:dyDescent="0.3">
      <c r="A6" s="166" t="s">
        <v>148</v>
      </c>
      <c r="B6" s="155" t="s">
        <v>333</v>
      </c>
      <c r="C6" s="155"/>
      <c r="D6" s="155"/>
      <c r="E6" s="74"/>
      <c r="F6" s="45"/>
      <c r="G6" s="24">
        <v>1</v>
      </c>
      <c r="H6" s="1">
        <f>E6*G6</f>
        <v>0</v>
      </c>
    </row>
    <row r="7" spans="1:9" ht="17.149999999999999" customHeight="1" x14ac:dyDescent="0.3">
      <c r="A7" s="145"/>
      <c r="B7" s="151" t="s">
        <v>149</v>
      </c>
      <c r="C7" s="151"/>
      <c r="D7" s="151"/>
      <c r="E7" s="51"/>
      <c r="F7" s="45"/>
      <c r="G7" s="24">
        <v>1</v>
      </c>
      <c r="H7" s="1">
        <f>E7*G7</f>
        <v>0</v>
      </c>
    </row>
    <row r="8" spans="1:9" ht="17.149999999999999" customHeight="1" x14ac:dyDescent="0.3">
      <c r="A8" s="109" t="s">
        <v>150</v>
      </c>
      <c r="B8" s="151" t="s">
        <v>151</v>
      </c>
      <c r="C8" s="151"/>
      <c r="D8" s="151"/>
      <c r="E8" s="75"/>
      <c r="F8" s="18"/>
      <c r="G8" s="24">
        <v>5</v>
      </c>
      <c r="H8" s="1">
        <f>F8*G8</f>
        <v>0</v>
      </c>
    </row>
    <row r="9" spans="1:9" ht="17.149999999999999" customHeight="1" x14ac:dyDescent="0.3">
      <c r="A9" s="145"/>
      <c r="B9" s="151" t="s">
        <v>152</v>
      </c>
      <c r="C9" s="151"/>
      <c r="D9" s="151"/>
      <c r="E9" s="75"/>
      <c r="F9" s="18"/>
      <c r="G9" s="24">
        <v>5</v>
      </c>
      <c r="H9" s="1">
        <f>F9*G9</f>
        <v>0</v>
      </c>
    </row>
    <row r="10" spans="1:9" ht="17.149999999999999" customHeight="1" x14ac:dyDescent="0.3">
      <c r="A10" s="145"/>
      <c r="B10" s="151" t="s">
        <v>153</v>
      </c>
      <c r="C10" s="151"/>
      <c r="D10" s="151"/>
      <c r="E10" s="75"/>
      <c r="F10" s="18"/>
      <c r="G10" s="24">
        <v>2</v>
      </c>
      <c r="H10" s="1">
        <f>F10*G10</f>
        <v>0</v>
      </c>
    </row>
    <row r="11" spans="1:9" ht="15" x14ac:dyDescent="0.3">
      <c r="D11" s="5" t="s">
        <v>307</v>
      </c>
      <c r="I11" s="100">
        <f>H7+H8+H9+H10+H6</f>
        <v>0</v>
      </c>
    </row>
  </sheetData>
  <sheetProtection password="CF2D" sheet="1" objects="1" scenarios="1"/>
  <mergeCells count="9">
    <mergeCell ref="A8:A10"/>
    <mergeCell ref="B8:D8"/>
    <mergeCell ref="B9:D9"/>
    <mergeCell ref="B10:D10"/>
    <mergeCell ref="A1:E1"/>
    <mergeCell ref="A3:C3"/>
    <mergeCell ref="B6:D6"/>
    <mergeCell ref="B7:D7"/>
    <mergeCell ref="A6:A7"/>
  </mergeCells>
  <phoneticPr fontId="1" type="noConversion"/>
  <pageMargins left="0.75" right="0.75" top="1" bottom="1" header="0.5" footer="0.5"/>
  <pageSetup paperSize="9" scale="93" orientation="landscape" horizontalDpi="300"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K29"/>
  <sheetViews>
    <sheetView view="pageBreakPreview" zoomScale="60" zoomScaleNormal="100" workbookViewId="0">
      <selection activeCell="H43" sqref="H43"/>
    </sheetView>
  </sheetViews>
  <sheetFormatPr defaultColWidth="9.08984375" defaultRowHeight="13" x14ac:dyDescent="0.3"/>
  <cols>
    <col min="1" max="1" width="19.36328125" style="1" customWidth="1"/>
    <col min="2" max="2" width="20.453125" style="1" customWidth="1"/>
    <col min="3" max="3" width="15.453125" style="1" customWidth="1"/>
    <col min="4" max="4" width="9.08984375" style="1"/>
    <col min="5" max="5" width="3.90625" style="1" customWidth="1"/>
    <col min="6" max="6" width="12.36328125" style="1" customWidth="1"/>
    <col min="7" max="7" width="10.453125" style="1" customWidth="1"/>
    <col min="8" max="8" width="12.36328125" style="1" customWidth="1"/>
    <col min="9" max="10" width="0" style="1" hidden="1" customWidth="1"/>
    <col min="11" max="16384" width="9.08984375" style="1"/>
  </cols>
  <sheetData>
    <row r="1" spans="1:10" ht="18" thickBot="1" x14ac:dyDescent="0.4">
      <c r="A1" s="113" t="s">
        <v>155</v>
      </c>
      <c r="B1" s="123"/>
      <c r="C1" s="123"/>
      <c r="D1" s="123"/>
      <c r="E1" s="124"/>
      <c r="F1" s="70"/>
    </row>
    <row r="2" spans="1:10" ht="17.5" x14ac:dyDescent="0.35">
      <c r="A2" s="42"/>
      <c r="B2" s="70"/>
      <c r="C2" s="70"/>
      <c r="D2" s="70"/>
      <c r="E2" s="70"/>
      <c r="F2" s="70"/>
    </row>
    <row r="3" spans="1:10" ht="15" x14ac:dyDescent="0.3">
      <c r="A3" s="119" t="s">
        <v>0</v>
      </c>
      <c r="B3" s="119"/>
      <c r="C3" s="119"/>
      <c r="D3" s="2"/>
      <c r="E3" s="2"/>
      <c r="F3" s="111"/>
      <c r="G3" s="118"/>
      <c r="H3" s="5"/>
      <c r="I3" s="5"/>
    </row>
    <row r="4" spans="1:10" ht="15" x14ac:dyDescent="0.3">
      <c r="A4" s="2"/>
      <c r="B4" s="2"/>
      <c r="C4" s="2"/>
      <c r="D4" s="2"/>
      <c r="E4" s="2"/>
      <c r="F4" s="3"/>
      <c r="G4" s="9"/>
      <c r="H4" s="5"/>
      <c r="I4" s="5"/>
    </row>
    <row r="5" spans="1:10" ht="27.75" customHeight="1" x14ac:dyDescent="0.3">
      <c r="B5" s="62"/>
      <c r="C5" s="62"/>
      <c r="D5" s="62"/>
      <c r="E5" s="37"/>
      <c r="F5" s="12" t="s">
        <v>263</v>
      </c>
      <c r="G5" s="43" t="s">
        <v>154</v>
      </c>
      <c r="H5" s="68" t="s">
        <v>60</v>
      </c>
      <c r="I5" s="1" t="s">
        <v>27</v>
      </c>
      <c r="J5" s="1" t="s">
        <v>238</v>
      </c>
    </row>
    <row r="6" spans="1:10" ht="17.149999999999999" customHeight="1" x14ac:dyDescent="0.3">
      <c r="A6" s="166" t="s">
        <v>329</v>
      </c>
      <c r="B6" s="155" t="s">
        <v>156</v>
      </c>
      <c r="C6" s="155"/>
      <c r="D6" s="155"/>
      <c r="E6" s="155"/>
      <c r="F6" s="74"/>
      <c r="G6" s="45"/>
      <c r="H6" s="45"/>
      <c r="I6" s="1">
        <v>5</v>
      </c>
      <c r="J6" s="1">
        <f>F6*I6</f>
        <v>0</v>
      </c>
    </row>
    <row r="7" spans="1:10" ht="17.149999999999999" customHeight="1" x14ac:dyDescent="0.3">
      <c r="A7" s="152"/>
      <c r="B7" s="151" t="s">
        <v>157</v>
      </c>
      <c r="C7" s="151"/>
      <c r="D7" s="151"/>
      <c r="E7" s="151"/>
      <c r="F7" s="74"/>
      <c r="G7" s="45"/>
      <c r="H7" s="45"/>
      <c r="I7" s="1">
        <v>8</v>
      </c>
      <c r="J7" s="1">
        <f>F7*I7</f>
        <v>0</v>
      </c>
    </row>
    <row r="8" spans="1:10" ht="17.149999999999999" customHeight="1" x14ac:dyDescent="0.3">
      <c r="A8" s="152"/>
      <c r="B8" s="151" t="s">
        <v>158</v>
      </c>
      <c r="C8" s="151"/>
      <c r="D8" s="151"/>
      <c r="E8" s="151"/>
      <c r="F8" s="74"/>
      <c r="G8" s="45"/>
      <c r="H8" s="45"/>
      <c r="I8" s="1">
        <v>10</v>
      </c>
      <c r="J8" s="1">
        <f>F8*I8</f>
        <v>0</v>
      </c>
    </row>
    <row r="9" spans="1:10" ht="17.149999999999999" customHeight="1" x14ac:dyDescent="0.3">
      <c r="A9" s="152"/>
      <c r="B9" s="151" t="s">
        <v>159</v>
      </c>
      <c r="C9" s="151"/>
      <c r="D9" s="151"/>
      <c r="E9" s="151"/>
      <c r="F9" s="74"/>
      <c r="G9" s="45"/>
      <c r="H9" s="45"/>
      <c r="I9" s="1">
        <v>15</v>
      </c>
      <c r="J9" s="1">
        <f>F9*I9</f>
        <v>0</v>
      </c>
    </row>
    <row r="10" spans="1:10" ht="17.149999999999999" customHeight="1" x14ac:dyDescent="0.3">
      <c r="A10" s="152"/>
      <c r="B10" s="151" t="s">
        <v>160</v>
      </c>
      <c r="C10" s="151"/>
      <c r="D10" s="151"/>
      <c r="E10" s="151"/>
      <c r="F10" s="74"/>
      <c r="G10" s="45"/>
      <c r="H10" s="45"/>
      <c r="I10" s="1">
        <v>30</v>
      </c>
      <c r="J10" s="1">
        <f>F10*I10</f>
        <v>0</v>
      </c>
    </row>
    <row r="11" spans="1:10" ht="17.149999999999999" customHeight="1" x14ac:dyDescent="0.3">
      <c r="A11" s="152"/>
      <c r="B11" s="151" t="s">
        <v>180</v>
      </c>
      <c r="C11" s="151"/>
      <c r="D11" s="151"/>
      <c r="E11" s="151"/>
      <c r="F11" s="76"/>
      <c r="G11" s="45"/>
      <c r="H11" s="18"/>
      <c r="I11" s="1">
        <v>3</v>
      </c>
      <c r="J11" s="1">
        <f>H11*I11</f>
        <v>0</v>
      </c>
    </row>
    <row r="12" spans="1:10" ht="17.149999999999999" customHeight="1" x14ac:dyDescent="0.3">
      <c r="A12" s="109" t="s">
        <v>330</v>
      </c>
      <c r="B12" s="151" t="s">
        <v>161</v>
      </c>
      <c r="C12" s="151"/>
      <c r="D12" s="151"/>
      <c r="E12" s="151"/>
      <c r="F12" s="74"/>
      <c r="G12" s="45"/>
      <c r="H12" s="45"/>
      <c r="I12" s="1">
        <v>5</v>
      </c>
      <c r="J12" s="1">
        <f>F12*I12</f>
        <v>0</v>
      </c>
    </row>
    <row r="13" spans="1:10" ht="17.149999999999999" customHeight="1" x14ac:dyDescent="0.3">
      <c r="A13" s="152"/>
      <c r="B13" s="151" t="s">
        <v>162</v>
      </c>
      <c r="C13" s="151"/>
      <c r="D13" s="151"/>
      <c r="E13" s="151"/>
      <c r="F13" s="74"/>
      <c r="G13" s="45"/>
      <c r="H13" s="45"/>
      <c r="I13" s="1">
        <v>8</v>
      </c>
      <c r="J13" s="1">
        <f>F13*I13</f>
        <v>0</v>
      </c>
    </row>
    <row r="14" spans="1:10" ht="17.149999999999999" customHeight="1" x14ac:dyDescent="0.3">
      <c r="A14" s="152"/>
      <c r="B14" s="151" t="s">
        <v>163</v>
      </c>
      <c r="C14" s="151"/>
      <c r="D14" s="151"/>
      <c r="E14" s="151"/>
      <c r="F14" s="74"/>
      <c r="G14" s="45"/>
      <c r="H14" s="45"/>
      <c r="I14" s="1">
        <v>10</v>
      </c>
      <c r="J14" s="1">
        <f>F14*I14</f>
        <v>0</v>
      </c>
    </row>
    <row r="15" spans="1:10" ht="17.149999999999999" customHeight="1" x14ac:dyDescent="0.3">
      <c r="A15" s="152"/>
      <c r="B15" s="151" t="s">
        <v>164</v>
      </c>
      <c r="C15" s="151"/>
      <c r="D15" s="151"/>
      <c r="E15" s="151"/>
      <c r="F15" s="74"/>
      <c r="G15" s="45"/>
      <c r="H15" s="45"/>
      <c r="I15" s="1">
        <v>15</v>
      </c>
      <c r="J15" s="1">
        <f>F15*I15</f>
        <v>0</v>
      </c>
    </row>
    <row r="16" spans="1:10" ht="17.149999999999999" customHeight="1" x14ac:dyDescent="0.3">
      <c r="A16" s="152"/>
      <c r="B16" s="151" t="s">
        <v>165</v>
      </c>
      <c r="C16" s="151"/>
      <c r="D16" s="151"/>
      <c r="E16" s="151"/>
      <c r="F16" s="74"/>
      <c r="G16" s="45"/>
      <c r="H16" s="45"/>
      <c r="I16" s="1">
        <v>20</v>
      </c>
      <c r="J16" s="1">
        <f>F16*I16</f>
        <v>0</v>
      </c>
    </row>
    <row r="17" spans="1:11" ht="17.149999999999999" customHeight="1" x14ac:dyDescent="0.3">
      <c r="A17" s="109" t="s">
        <v>166</v>
      </c>
      <c r="B17" s="151" t="s">
        <v>167</v>
      </c>
      <c r="C17" s="151"/>
      <c r="D17" s="151"/>
      <c r="E17" s="151"/>
      <c r="F17" s="76"/>
      <c r="G17" s="18"/>
      <c r="H17" s="45"/>
      <c r="I17" s="1">
        <v>3</v>
      </c>
      <c r="J17" s="1">
        <f>G17*I17</f>
        <v>0</v>
      </c>
    </row>
    <row r="18" spans="1:11" ht="17.149999999999999" customHeight="1" x14ac:dyDescent="0.3">
      <c r="A18" s="145"/>
      <c r="B18" s="151" t="s">
        <v>168</v>
      </c>
      <c r="C18" s="151"/>
      <c r="D18" s="151"/>
      <c r="E18" s="151"/>
      <c r="F18" s="76"/>
      <c r="G18" s="18"/>
      <c r="H18" s="45"/>
      <c r="I18" s="1">
        <v>5</v>
      </c>
      <c r="J18" s="1">
        <f>G18*I18</f>
        <v>0</v>
      </c>
    </row>
    <row r="19" spans="1:11" ht="17.149999999999999" customHeight="1" x14ac:dyDescent="0.3">
      <c r="A19" s="145"/>
      <c r="B19" s="151" t="s">
        <v>169</v>
      </c>
      <c r="C19" s="151"/>
      <c r="D19" s="151"/>
      <c r="E19" s="151"/>
      <c r="F19" s="76"/>
      <c r="G19" s="18"/>
      <c r="H19" s="45"/>
      <c r="I19" s="1">
        <v>3</v>
      </c>
      <c r="J19" s="1">
        <f>G19*I19</f>
        <v>0</v>
      </c>
    </row>
    <row r="20" spans="1:11" ht="17.149999999999999" customHeight="1" x14ac:dyDescent="0.3">
      <c r="A20" s="109" t="s">
        <v>170</v>
      </c>
      <c r="B20" s="145" t="s">
        <v>171</v>
      </c>
      <c r="C20" s="151" t="s">
        <v>172</v>
      </c>
      <c r="D20" s="151"/>
      <c r="E20" s="151"/>
      <c r="F20" s="76"/>
      <c r="G20" s="45"/>
      <c r="H20" s="18"/>
      <c r="I20" s="1">
        <v>8</v>
      </c>
      <c r="J20" s="1">
        <f>H20*I20</f>
        <v>0</v>
      </c>
    </row>
    <row r="21" spans="1:11" ht="17.149999999999999" customHeight="1" x14ac:dyDescent="0.3">
      <c r="A21" s="145"/>
      <c r="B21" s="145"/>
      <c r="C21" s="151" t="s">
        <v>173</v>
      </c>
      <c r="D21" s="151"/>
      <c r="E21" s="151"/>
      <c r="F21" s="76"/>
      <c r="G21" s="45"/>
      <c r="H21" s="18"/>
      <c r="I21" s="1">
        <v>8</v>
      </c>
      <c r="J21" s="1">
        <f t="shared" ref="J21:J26" si="0">H21*I21</f>
        <v>0</v>
      </c>
    </row>
    <row r="22" spans="1:11" ht="17.149999999999999" customHeight="1" x14ac:dyDescent="0.3">
      <c r="A22" s="145"/>
      <c r="B22" s="145"/>
      <c r="C22" s="151" t="s">
        <v>174</v>
      </c>
      <c r="D22" s="151"/>
      <c r="E22" s="151"/>
      <c r="F22" s="76"/>
      <c r="G22" s="45"/>
      <c r="H22" s="18"/>
      <c r="I22" s="1">
        <v>8</v>
      </c>
      <c r="J22" s="1">
        <f t="shared" si="0"/>
        <v>0</v>
      </c>
    </row>
    <row r="23" spans="1:11" ht="17.149999999999999" customHeight="1" x14ac:dyDescent="0.3">
      <c r="A23" s="145"/>
      <c r="B23" s="151" t="s">
        <v>175</v>
      </c>
      <c r="C23" s="151"/>
      <c r="D23" s="151"/>
      <c r="E23" s="151"/>
      <c r="F23" s="76"/>
      <c r="G23" s="45"/>
      <c r="H23" s="18"/>
      <c r="I23" s="1">
        <v>5</v>
      </c>
      <c r="J23" s="1">
        <f t="shared" si="0"/>
        <v>0</v>
      </c>
    </row>
    <row r="24" spans="1:11" ht="27" customHeight="1" x14ac:dyDescent="0.3">
      <c r="A24" s="145"/>
      <c r="B24" s="152" t="s">
        <v>176</v>
      </c>
      <c r="C24" s="155" t="s">
        <v>177</v>
      </c>
      <c r="D24" s="155"/>
      <c r="E24" s="155"/>
      <c r="F24" s="76"/>
      <c r="G24" s="45"/>
      <c r="H24" s="18"/>
      <c r="I24" s="1">
        <v>5</v>
      </c>
      <c r="J24" s="1">
        <f t="shared" si="0"/>
        <v>0</v>
      </c>
    </row>
    <row r="25" spans="1:11" ht="17.149999999999999" customHeight="1" x14ac:dyDescent="0.3">
      <c r="A25" s="145"/>
      <c r="B25" s="152"/>
      <c r="C25" s="151" t="s">
        <v>178</v>
      </c>
      <c r="D25" s="151"/>
      <c r="E25" s="151"/>
      <c r="F25" s="76"/>
      <c r="G25" s="45"/>
      <c r="H25" s="18"/>
      <c r="I25" s="1">
        <v>10</v>
      </c>
      <c r="J25" s="1">
        <f t="shared" si="0"/>
        <v>0</v>
      </c>
    </row>
    <row r="26" spans="1:11" ht="17.149999999999999" customHeight="1" x14ac:dyDescent="0.3">
      <c r="A26" s="145"/>
      <c r="B26" s="151" t="s">
        <v>179</v>
      </c>
      <c r="C26" s="151"/>
      <c r="D26" s="151"/>
      <c r="E26" s="151"/>
      <c r="F26" s="76"/>
      <c r="G26" s="45"/>
      <c r="H26" s="18"/>
      <c r="I26" s="1">
        <v>5</v>
      </c>
      <c r="J26" s="1">
        <f t="shared" si="0"/>
        <v>0</v>
      </c>
    </row>
    <row r="27" spans="1:11" ht="15" x14ac:dyDescent="0.3">
      <c r="A27" s="9"/>
      <c r="B27" s="9"/>
      <c r="C27" s="9"/>
      <c r="D27" s="72" t="s">
        <v>264</v>
      </c>
      <c r="E27" s="9"/>
      <c r="F27" s="37"/>
      <c r="H27" s="24"/>
      <c r="K27" s="100">
        <f>SUM(J6:J26)</f>
        <v>0</v>
      </c>
    </row>
    <row r="28" spans="1:11" x14ac:dyDescent="0.3">
      <c r="H28" s="24"/>
    </row>
    <row r="29" spans="1:11" x14ac:dyDescent="0.3">
      <c r="A29" s="117"/>
      <c r="B29" s="117"/>
      <c r="H29" s="24"/>
    </row>
  </sheetData>
  <sheetProtection password="CF2D" sheet="1" objects="1" scenarios="1"/>
  <mergeCells count="31">
    <mergeCell ref="B24:B25"/>
    <mergeCell ref="A17:A19"/>
    <mergeCell ref="A20:A26"/>
    <mergeCell ref="B26:E26"/>
    <mergeCell ref="C25:E25"/>
    <mergeCell ref="C24:E24"/>
    <mergeCell ref="B23:E23"/>
    <mergeCell ref="C20:E20"/>
    <mergeCell ref="B18:E18"/>
    <mergeCell ref="A12:A16"/>
    <mergeCell ref="B12:E12"/>
    <mergeCell ref="B13:E13"/>
    <mergeCell ref="B14:E14"/>
    <mergeCell ref="B15:E15"/>
    <mergeCell ref="B16:E16"/>
    <mergeCell ref="F3:G3"/>
    <mergeCell ref="A1:E1"/>
    <mergeCell ref="A3:C3"/>
    <mergeCell ref="A29:B29"/>
    <mergeCell ref="B17:E17"/>
    <mergeCell ref="A6:A11"/>
    <mergeCell ref="B6:E6"/>
    <mergeCell ref="B7:E7"/>
    <mergeCell ref="B8:E8"/>
    <mergeCell ref="B9:E9"/>
    <mergeCell ref="B10:E10"/>
    <mergeCell ref="B11:E11"/>
    <mergeCell ref="C21:E21"/>
    <mergeCell ref="C22:E22"/>
    <mergeCell ref="B20:B22"/>
    <mergeCell ref="B19:E19"/>
  </mergeCells>
  <phoneticPr fontId="1" type="noConversion"/>
  <pageMargins left="0.75" right="0.75" top="1" bottom="1" header="0.5" footer="0.5"/>
  <pageSetup paperSize="9" scale="93" orientation="landscape" horizontalDpi="300" verticalDpi="3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20"/>
  <sheetViews>
    <sheetView view="pageBreakPreview" zoomScale="60" zoomScaleNormal="100" workbookViewId="0">
      <selection activeCell="M8" sqref="M8"/>
    </sheetView>
  </sheetViews>
  <sheetFormatPr defaultColWidth="9.08984375" defaultRowHeight="13" x14ac:dyDescent="0.3"/>
  <cols>
    <col min="1" max="1" width="25.08984375" style="1" customWidth="1"/>
    <col min="2" max="2" width="10.08984375" style="1" customWidth="1"/>
    <col min="3" max="3" width="19.6328125" style="1" customWidth="1"/>
    <col min="4" max="4" width="10.36328125" style="1" customWidth="1"/>
    <col min="5" max="5" width="9.54296875" style="1" customWidth="1"/>
    <col min="6" max="6" width="11.36328125" style="1" bestFit="1" customWidth="1"/>
    <col min="7" max="7" width="12.54296875" style="1" hidden="1" customWidth="1"/>
    <col min="8" max="8" width="0" style="1" hidden="1" customWidth="1"/>
    <col min="9" max="16384" width="9.08984375" style="1"/>
  </cols>
  <sheetData>
    <row r="1" spans="1:9" ht="18" thickBot="1" x14ac:dyDescent="0.4">
      <c r="A1" s="113" t="s">
        <v>181</v>
      </c>
      <c r="B1" s="123"/>
      <c r="C1" s="124"/>
      <c r="D1" s="70"/>
    </row>
    <row r="2" spans="1:9" ht="17.5" x14ac:dyDescent="0.35">
      <c r="A2" s="42"/>
      <c r="B2" s="70"/>
      <c r="C2" s="70"/>
      <c r="D2" s="70"/>
    </row>
    <row r="3" spans="1:9" ht="15" x14ac:dyDescent="0.3">
      <c r="A3" s="119" t="s">
        <v>0</v>
      </c>
      <c r="B3" s="119"/>
      <c r="C3" s="119"/>
      <c r="D3" s="178"/>
      <c r="E3" s="142"/>
      <c r="F3" s="53"/>
      <c r="G3" s="72"/>
      <c r="H3" s="5"/>
    </row>
    <row r="4" spans="1:9" ht="15" x14ac:dyDescent="0.3">
      <c r="A4" s="2"/>
      <c r="B4" s="2"/>
      <c r="C4" s="2"/>
      <c r="D4" s="63" t="s">
        <v>118</v>
      </c>
      <c r="E4" s="63" t="s">
        <v>60</v>
      </c>
      <c r="F4" s="63" t="s">
        <v>265</v>
      </c>
      <c r="G4" s="24" t="s">
        <v>27</v>
      </c>
      <c r="H4" s="1" t="s">
        <v>238</v>
      </c>
    </row>
    <row r="5" spans="1:9" ht="17.149999999999999" customHeight="1" x14ac:dyDescent="0.3">
      <c r="A5" s="174" t="s">
        <v>182</v>
      </c>
      <c r="B5" s="159"/>
      <c r="C5" s="159"/>
      <c r="D5" s="74"/>
      <c r="E5" s="45"/>
      <c r="F5" s="77"/>
      <c r="G5" s="24">
        <v>4</v>
      </c>
      <c r="H5" s="1">
        <f>D5*G5</f>
        <v>0</v>
      </c>
    </row>
    <row r="6" spans="1:9" ht="17.149999999999999" customHeight="1" x14ac:dyDescent="0.3">
      <c r="A6" s="174" t="s">
        <v>183</v>
      </c>
      <c r="B6" s="149"/>
      <c r="C6" s="149"/>
      <c r="D6" s="74"/>
      <c r="E6" s="45"/>
      <c r="F6" s="77"/>
      <c r="G6" s="24">
        <v>5</v>
      </c>
      <c r="H6" s="1">
        <f>D6*G6</f>
        <v>0</v>
      </c>
    </row>
    <row r="7" spans="1:9" ht="17.149999999999999" customHeight="1" x14ac:dyDescent="0.3">
      <c r="A7" s="174" t="s">
        <v>184</v>
      </c>
      <c r="B7" s="159"/>
      <c r="C7" s="159"/>
      <c r="D7" s="76"/>
      <c r="E7" s="18"/>
      <c r="F7" s="77"/>
      <c r="G7" s="24">
        <v>2</v>
      </c>
      <c r="H7" s="1">
        <f>E7*G7</f>
        <v>0</v>
      </c>
    </row>
    <row r="8" spans="1:9" ht="17.149999999999999" customHeight="1" x14ac:dyDescent="0.3">
      <c r="A8" s="174" t="s">
        <v>185</v>
      </c>
      <c r="B8" s="159"/>
      <c r="C8" s="159"/>
      <c r="D8" s="76"/>
      <c r="E8" s="18"/>
      <c r="F8" s="77"/>
      <c r="G8" s="24">
        <v>1</v>
      </c>
      <c r="H8" s="1">
        <f>E8*G8</f>
        <v>0</v>
      </c>
    </row>
    <row r="9" spans="1:9" ht="17.149999999999999" customHeight="1" x14ac:dyDescent="0.3">
      <c r="A9" s="174" t="s">
        <v>186</v>
      </c>
      <c r="B9" s="159"/>
      <c r="C9" s="159"/>
      <c r="D9" s="76"/>
      <c r="E9" s="18"/>
      <c r="F9" s="77"/>
      <c r="G9" s="24">
        <v>1</v>
      </c>
      <c r="H9" s="1">
        <f>E9*G9</f>
        <v>0</v>
      </c>
    </row>
    <row r="10" spans="1:9" ht="17.149999999999999" customHeight="1" x14ac:dyDescent="0.3">
      <c r="A10" s="175" t="s">
        <v>187</v>
      </c>
      <c r="B10" s="36" t="s">
        <v>188</v>
      </c>
      <c r="C10" s="36"/>
      <c r="D10" s="74"/>
      <c r="E10" s="45"/>
      <c r="F10" s="77"/>
      <c r="G10" s="24">
        <v>1</v>
      </c>
      <c r="H10" s="1">
        <f>D10*G10</f>
        <v>0</v>
      </c>
    </row>
    <row r="11" spans="1:9" ht="17.149999999999999" customHeight="1" x14ac:dyDescent="0.3">
      <c r="A11" s="149"/>
      <c r="B11" s="36" t="s">
        <v>189</v>
      </c>
      <c r="C11" s="36"/>
      <c r="D11" s="74"/>
      <c r="E11" s="45"/>
      <c r="F11" s="77"/>
      <c r="G11" s="24">
        <v>1</v>
      </c>
      <c r="H11" s="1">
        <f>D11*G11</f>
        <v>0</v>
      </c>
    </row>
    <row r="12" spans="1:9" ht="17.149999999999999" customHeight="1" x14ac:dyDescent="0.3">
      <c r="A12" s="174" t="s">
        <v>190</v>
      </c>
      <c r="B12" s="159"/>
      <c r="C12" s="159"/>
      <c r="D12" s="76"/>
      <c r="E12" s="69"/>
      <c r="F12" s="18"/>
      <c r="G12" s="24">
        <v>2</v>
      </c>
      <c r="H12" s="39">
        <f>F12*G12</f>
        <v>0</v>
      </c>
    </row>
    <row r="13" spans="1:9" ht="29.25" customHeight="1" x14ac:dyDescent="0.3">
      <c r="A13" s="174" t="s">
        <v>191</v>
      </c>
      <c r="B13" s="159"/>
      <c r="C13" s="159"/>
      <c r="D13" s="76"/>
      <c r="E13" s="69"/>
      <c r="F13" s="18"/>
      <c r="G13" s="24">
        <v>1</v>
      </c>
      <c r="H13" s="39">
        <f>F13*G13</f>
        <v>0</v>
      </c>
    </row>
    <row r="14" spans="1:9" ht="15" x14ac:dyDescent="0.3">
      <c r="C14" s="5" t="s">
        <v>266</v>
      </c>
      <c r="D14" s="24"/>
      <c r="E14" s="24"/>
      <c r="F14" s="24"/>
      <c r="G14" s="24"/>
      <c r="I14" s="100">
        <f>SUM(H5:H13)</f>
        <v>0</v>
      </c>
    </row>
    <row r="16" spans="1:9" ht="15" x14ac:dyDescent="0.3">
      <c r="A16" s="176"/>
      <c r="B16" s="177"/>
      <c r="C16" s="177"/>
      <c r="D16" s="177"/>
      <c r="E16" s="177"/>
      <c r="F16" s="70"/>
      <c r="G16" s="24"/>
    </row>
    <row r="18" spans="1:9" ht="15" x14ac:dyDescent="0.3">
      <c r="A18" s="5" t="s">
        <v>267</v>
      </c>
      <c r="I18" s="100">
        <f>'Szakt-A'!I11+'Szakt-B'!K27+'Szakt-C'!I14</f>
        <v>0</v>
      </c>
    </row>
    <row r="20" spans="1:9" ht="15.5" x14ac:dyDescent="0.35">
      <c r="A20" s="5" t="s">
        <v>268</v>
      </c>
      <c r="C20" s="54"/>
      <c r="I20" s="100">
        <f>'2.17.-2.20.'!D31+'Szakt-C'!I18</f>
        <v>0</v>
      </c>
    </row>
  </sheetData>
  <sheetProtection password="CF2D" sheet="1" objects="1" scenarios="1"/>
  <mergeCells count="12">
    <mergeCell ref="A13:C13"/>
    <mergeCell ref="A10:A11"/>
    <mergeCell ref="A16:E16"/>
    <mergeCell ref="A1:C1"/>
    <mergeCell ref="A3:C3"/>
    <mergeCell ref="D3:E3"/>
    <mergeCell ref="A5:C5"/>
    <mergeCell ref="A6:C6"/>
    <mergeCell ref="A7:C7"/>
    <mergeCell ref="A8:C8"/>
    <mergeCell ref="A9:C9"/>
    <mergeCell ref="A12:C12"/>
  </mergeCells>
  <phoneticPr fontId="1" type="noConversion"/>
  <pageMargins left="0.75" right="0.75" top="1" bottom="1" header="0.5" footer="0.5"/>
  <pageSetup paperSize="9"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2"/>
  </sheetPr>
  <dimension ref="A1:O54"/>
  <sheetViews>
    <sheetView tabSelected="1" view="pageBreakPreview" topLeftCell="B1" zoomScaleNormal="100" zoomScaleSheetLayoutView="100" workbookViewId="0">
      <selection activeCell="R3" sqref="R3"/>
    </sheetView>
  </sheetViews>
  <sheetFormatPr defaultColWidth="9.08984375" defaultRowHeight="13" x14ac:dyDescent="0.3"/>
  <cols>
    <col min="1" max="1" width="20" style="1" customWidth="1"/>
    <col min="2" max="2" width="20.36328125" style="1" customWidth="1"/>
    <col min="3" max="3" width="19.453125" style="1" customWidth="1"/>
    <col min="4" max="4" width="10.36328125" style="1" customWidth="1"/>
    <col min="5" max="5" width="8.453125" style="1" customWidth="1"/>
    <col min="6" max="6" width="20.36328125" style="1" customWidth="1"/>
    <col min="7" max="7" width="6.54296875" style="1" hidden="1" customWidth="1"/>
    <col min="8" max="8" width="8.36328125" style="1" hidden="1" customWidth="1"/>
    <col min="9" max="9" width="9" style="1" hidden="1" customWidth="1"/>
    <col min="10" max="10" width="11.08984375" style="1" customWidth="1"/>
    <col min="11" max="11" width="3.453125" style="1" hidden="1" customWidth="1"/>
    <col min="12" max="12" width="9" style="1" hidden="1" customWidth="1"/>
    <col min="13" max="13" width="2.90625" style="1" hidden="1" customWidth="1"/>
    <col min="14" max="15" width="6.90625" style="1" hidden="1" customWidth="1"/>
    <col min="16" max="16" width="7" style="1" customWidth="1"/>
    <col min="17" max="16384" width="9.08984375" style="1"/>
  </cols>
  <sheetData>
    <row r="1" spans="1:15" ht="18" thickBot="1" x14ac:dyDescent="0.4">
      <c r="A1" s="113" t="s">
        <v>194</v>
      </c>
      <c r="B1" s="123"/>
      <c r="C1" s="123"/>
      <c r="D1" s="124"/>
      <c r="E1" s="70"/>
      <c r="F1" s="70"/>
      <c r="K1" s="1" t="s">
        <v>269</v>
      </c>
      <c r="N1" s="1" t="s">
        <v>270</v>
      </c>
    </row>
    <row r="2" spans="1:15" ht="31.5" customHeight="1" thickBot="1" x14ac:dyDescent="0.35">
      <c r="A2" s="119" t="s">
        <v>0</v>
      </c>
      <c r="B2" s="119"/>
      <c r="C2" s="119"/>
      <c r="D2" s="2"/>
      <c r="E2" s="111"/>
      <c r="F2" s="111"/>
      <c r="G2" s="111"/>
      <c r="H2" s="3"/>
      <c r="I2" s="111"/>
      <c r="J2" s="112"/>
      <c r="K2" s="40">
        <v>0</v>
      </c>
      <c r="L2" s="40" t="b">
        <f>AND(H6&lt;=4)</f>
        <v>1</v>
      </c>
      <c r="N2" s="40">
        <v>0</v>
      </c>
      <c r="O2" s="40" t="e">
        <f>AND(H10&lt;=4)</f>
        <v>#VALUE!</v>
      </c>
    </row>
    <row r="3" spans="1:15" ht="45" customHeight="1" thickBot="1" x14ac:dyDescent="0.35">
      <c r="B3" s="62"/>
      <c r="C3" s="62"/>
      <c r="D3" s="37"/>
      <c r="E3" s="68" t="s">
        <v>60</v>
      </c>
      <c r="F3" s="78" t="s">
        <v>331</v>
      </c>
      <c r="G3" s="24" t="s">
        <v>27</v>
      </c>
      <c r="H3" s="24" t="s">
        <v>233</v>
      </c>
      <c r="I3" s="24" t="s">
        <v>238</v>
      </c>
      <c r="J3" s="24"/>
      <c r="K3" s="40">
        <v>1</v>
      </c>
      <c r="L3" s="40" t="b">
        <f>AND(H6&gt;4,H6&lt;=8)</f>
        <v>0</v>
      </c>
      <c r="N3" s="40">
        <v>1</v>
      </c>
      <c r="O3" s="40" t="e">
        <f>AND(H10&gt;4,H10&lt;=8)</f>
        <v>#VALUE!</v>
      </c>
    </row>
    <row r="4" spans="1:15" ht="13.5" thickBot="1" x14ac:dyDescent="0.35">
      <c r="A4" s="181" t="s">
        <v>195</v>
      </c>
      <c r="B4" s="152" t="s">
        <v>196</v>
      </c>
      <c r="C4" s="152"/>
      <c r="D4" s="152"/>
      <c r="E4" s="79"/>
      <c r="F4" s="69"/>
      <c r="G4" s="24">
        <v>4</v>
      </c>
      <c r="H4" s="24"/>
      <c r="I4" s="24">
        <f>E4*G4</f>
        <v>0</v>
      </c>
      <c r="K4" s="40">
        <v>2</v>
      </c>
      <c r="L4" s="40" t="b">
        <f>AND(H6&gt;8,H6&lt;=20)</f>
        <v>0</v>
      </c>
      <c r="N4" s="40">
        <v>2</v>
      </c>
      <c r="O4" s="40" t="e">
        <f>AND(H10&gt;8,H10&lt;=20)</f>
        <v>#VALUE!</v>
      </c>
    </row>
    <row r="5" spans="1:15" ht="13.5" thickBot="1" x14ac:dyDescent="0.35">
      <c r="A5" s="159"/>
      <c r="B5" s="152" t="s">
        <v>197</v>
      </c>
      <c r="C5" s="152"/>
      <c r="D5" s="152"/>
      <c r="E5" s="79"/>
      <c r="F5" s="69"/>
      <c r="G5" s="24">
        <v>1</v>
      </c>
      <c r="H5" s="24"/>
      <c r="I5" s="24">
        <f>E5*G5</f>
        <v>0</v>
      </c>
      <c r="K5" s="40">
        <v>3</v>
      </c>
      <c r="L5" s="40" t="b">
        <f>AND(H6&gt;20,H6&lt;=40)</f>
        <v>0</v>
      </c>
      <c r="N5" s="40">
        <v>3</v>
      </c>
      <c r="O5" s="40" t="e">
        <f>AND(H10&gt;20,H10&lt;=40)</f>
        <v>#VALUE!</v>
      </c>
    </row>
    <row r="6" spans="1:15" ht="18.75" customHeight="1" thickBot="1" x14ac:dyDescent="0.35">
      <c r="A6" s="179" t="s">
        <v>198</v>
      </c>
      <c r="B6" s="145" t="s">
        <v>199</v>
      </c>
      <c r="C6" s="152" t="s">
        <v>200</v>
      </c>
      <c r="D6" s="152"/>
      <c r="E6" s="80"/>
      <c r="F6" s="81"/>
      <c r="G6" s="24">
        <f>3/0.149</f>
        <v>20.134228187919465</v>
      </c>
      <c r="H6" s="24">
        <f t="shared" ref="H6:H13" si="0">F6*G6</f>
        <v>0</v>
      </c>
      <c r="I6" s="142">
        <f>SUMIF(L2:L33,TRUE,K2:K33)</f>
        <v>0</v>
      </c>
      <c r="K6" s="40">
        <v>4</v>
      </c>
      <c r="L6" s="40" t="b">
        <f>AND(H6&gt;40,H6&lt;=80)</f>
        <v>0</v>
      </c>
      <c r="N6" s="40">
        <v>4</v>
      </c>
      <c r="O6" s="40" t="e">
        <f>AND(H10&gt;40,H10&lt;=80)</f>
        <v>#VALUE!</v>
      </c>
    </row>
    <row r="7" spans="1:15" ht="21.75" customHeight="1" thickBot="1" x14ac:dyDescent="0.35">
      <c r="A7" s="159"/>
      <c r="B7" s="145"/>
      <c r="C7" s="152" t="s">
        <v>201</v>
      </c>
      <c r="D7" s="152"/>
      <c r="E7" s="45"/>
      <c r="F7" s="82"/>
      <c r="G7" s="24">
        <f>1/0.149</f>
        <v>6.7114093959731544</v>
      </c>
      <c r="H7" s="24">
        <f t="shared" si="0"/>
        <v>0</v>
      </c>
      <c r="I7" s="142"/>
      <c r="K7" s="40">
        <v>5</v>
      </c>
      <c r="L7" s="40" t="b">
        <f>AND(H6&gt;80,H6&lt;=160)</f>
        <v>0</v>
      </c>
      <c r="N7" s="40">
        <v>5</v>
      </c>
      <c r="O7" s="40" t="e">
        <f>AND(H10&gt;80,H10&lt;=160)</f>
        <v>#VALUE!</v>
      </c>
    </row>
    <row r="8" spans="1:15" ht="20.25" customHeight="1" thickBot="1" x14ac:dyDescent="0.35">
      <c r="A8" s="159"/>
      <c r="B8" s="145" t="s">
        <v>202</v>
      </c>
      <c r="C8" s="152" t="s">
        <v>200</v>
      </c>
      <c r="D8" s="152"/>
      <c r="E8" s="45"/>
      <c r="F8" s="82"/>
      <c r="G8" s="24">
        <f>4/0.149</f>
        <v>26.845637583892618</v>
      </c>
      <c r="H8" s="24">
        <f t="shared" si="0"/>
        <v>0</v>
      </c>
      <c r="I8" s="142"/>
      <c r="K8" s="40">
        <v>6</v>
      </c>
      <c r="L8" s="40" t="b">
        <f>AND(H6&gt;160,H6&lt;=400)</f>
        <v>0</v>
      </c>
      <c r="N8" s="40">
        <v>6</v>
      </c>
      <c r="O8" s="40" t="e">
        <f>AND(H10&gt;160,H10&lt;=400)</f>
        <v>#VALUE!</v>
      </c>
    </row>
    <row r="9" spans="1:15" ht="20.25" customHeight="1" thickBot="1" x14ac:dyDescent="0.35">
      <c r="A9" s="159"/>
      <c r="B9" s="145"/>
      <c r="C9" s="152" t="s">
        <v>201</v>
      </c>
      <c r="D9" s="152"/>
      <c r="E9" s="45"/>
      <c r="F9" s="82"/>
      <c r="G9" s="24">
        <f>2/0.149</f>
        <v>13.422818791946309</v>
      </c>
      <c r="H9" s="24">
        <f t="shared" si="0"/>
        <v>0</v>
      </c>
      <c r="I9" s="118"/>
      <c r="K9" s="40">
        <v>7</v>
      </c>
      <c r="L9" s="40" t="b">
        <f>AND(H6&gt;400)</f>
        <v>0</v>
      </c>
      <c r="N9" s="40">
        <v>7</v>
      </c>
      <c r="O9" s="40" t="e">
        <f>AND(H10&gt;400)</f>
        <v>#VALUE!</v>
      </c>
    </row>
    <row r="10" spans="1:15" ht="36" customHeight="1" thickBot="1" x14ac:dyDescent="0.35">
      <c r="A10" s="179" t="s">
        <v>321</v>
      </c>
      <c r="B10" s="120" t="s">
        <v>322</v>
      </c>
      <c r="C10" s="149" t="s">
        <v>200</v>
      </c>
      <c r="D10" s="149"/>
      <c r="E10" s="45"/>
      <c r="F10" s="82" t="s">
        <v>352</v>
      </c>
      <c r="G10" s="1">
        <f>3/0.149</f>
        <v>20.134228187919465</v>
      </c>
      <c r="H10" s="24" t="e">
        <f t="shared" si="0"/>
        <v>#VALUE!</v>
      </c>
      <c r="I10" s="142">
        <f>SUMIF(O2:O33,TRUE,N2:N33)</f>
        <v>0</v>
      </c>
      <c r="K10" s="40">
        <v>0</v>
      </c>
      <c r="L10" s="40" t="b">
        <f>AND(H7&lt;=4)</f>
        <v>1</v>
      </c>
      <c r="N10" s="40">
        <v>0</v>
      </c>
      <c r="O10" s="40" t="b">
        <f>AND(H11&lt;=4)</f>
        <v>1</v>
      </c>
    </row>
    <row r="11" spans="1:15" ht="31.5" customHeight="1" thickBot="1" x14ac:dyDescent="0.35">
      <c r="A11" s="149"/>
      <c r="B11" s="122"/>
      <c r="C11" s="149" t="s">
        <v>201</v>
      </c>
      <c r="D11" s="149"/>
      <c r="E11" s="45"/>
      <c r="F11" s="82"/>
      <c r="G11" s="1">
        <f>2/0.149</f>
        <v>13.422818791946309</v>
      </c>
      <c r="H11" s="24">
        <f t="shared" si="0"/>
        <v>0</v>
      </c>
      <c r="I11" s="142"/>
      <c r="K11" s="40">
        <v>1</v>
      </c>
      <c r="L11" s="40" t="b">
        <f>AND(H7&gt;4,H7&lt;=8)</f>
        <v>0</v>
      </c>
      <c r="N11" s="40">
        <v>1</v>
      </c>
      <c r="O11" s="40" t="b">
        <f>AND(H11&gt;4,H11&lt;=8)</f>
        <v>0</v>
      </c>
    </row>
    <row r="12" spans="1:15" ht="20.25" customHeight="1" thickBot="1" x14ac:dyDescent="0.35">
      <c r="A12" s="180" t="s">
        <v>203</v>
      </c>
      <c r="B12" s="149"/>
      <c r="C12" s="149"/>
      <c r="D12" s="149"/>
      <c r="E12" s="45"/>
      <c r="F12" s="82"/>
      <c r="G12" s="1">
        <f>1/0.149</f>
        <v>6.7114093959731544</v>
      </c>
      <c r="H12" s="24">
        <f t="shared" si="0"/>
        <v>0</v>
      </c>
      <c r="I12" s="142"/>
      <c r="K12" s="40">
        <v>2</v>
      </c>
      <c r="L12" s="40" t="b">
        <f>AND(H7&gt;8,H7&lt;=20)</f>
        <v>0</v>
      </c>
      <c r="N12" s="40">
        <v>2</v>
      </c>
      <c r="O12" s="40" t="b">
        <f>AND(H11&gt;8,H11&lt;=20)</f>
        <v>0</v>
      </c>
    </row>
    <row r="13" spans="1:15" ht="30.75" customHeight="1" thickBot="1" x14ac:dyDescent="0.35">
      <c r="A13" s="179" t="s">
        <v>204</v>
      </c>
      <c r="B13" s="179"/>
      <c r="C13" s="179"/>
      <c r="D13" s="179"/>
      <c r="E13" s="45"/>
      <c r="F13" s="82"/>
      <c r="G13" s="1">
        <f>1/0.149</f>
        <v>6.7114093959731544</v>
      </c>
      <c r="H13" s="24">
        <f t="shared" si="0"/>
        <v>0</v>
      </c>
      <c r="I13" s="118"/>
      <c r="K13" s="40">
        <v>3</v>
      </c>
      <c r="L13" s="40" t="b">
        <f>AND(H7&gt;20,H7&lt;=40)</f>
        <v>0</v>
      </c>
      <c r="N13" s="40">
        <v>3</v>
      </c>
      <c r="O13" s="40" t="b">
        <f>AND(H11&gt;20,H11&lt;=40)</f>
        <v>0</v>
      </c>
    </row>
    <row r="14" spans="1:15" ht="15.5" thickBot="1" x14ac:dyDescent="0.35">
      <c r="C14" s="5" t="s">
        <v>271</v>
      </c>
      <c r="J14" s="101">
        <f>I4+I5+I6+I10</f>
        <v>0</v>
      </c>
      <c r="K14" s="40">
        <v>4</v>
      </c>
      <c r="L14" s="40" t="b">
        <f>AND(H7&gt;40,H7&lt;=80)</f>
        <v>0</v>
      </c>
      <c r="N14" s="40">
        <v>4</v>
      </c>
      <c r="O14" s="40" t="b">
        <f>AND(H11&gt;40,H11&lt;=80)</f>
        <v>0</v>
      </c>
    </row>
    <row r="15" spans="1:15" ht="13.5" thickBot="1" x14ac:dyDescent="0.35">
      <c r="K15" s="40">
        <v>5</v>
      </c>
      <c r="L15" s="40" t="b">
        <f>AND(H7&gt;80,H7&lt;=160)</f>
        <v>0</v>
      </c>
      <c r="N15" s="40">
        <v>5</v>
      </c>
      <c r="O15" s="40" t="b">
        <f>AND(H11&gt;80,H11&lt;=160)</f>
        <v>0</v>
      </c>
    </row>
    <row r="16" spans="1:15" ht="13.5" thickBot="1" x14ac:dyDescent="0.35">
      <c r="K16" s="40">
        <v>6</v>
      </c>
      <c r="L16" s="40" t="b">
        <f>AND(H7&gt;160,H7&lt;=400)</f>
        <v>0</v>
      </c>
      <c r="N16" s="40">
        <v>6</v>
      </c>
      <c r="O16" s="40" t="b">
        <f>AND(H11&gt;160,H11&lt;=400)</f>
        <v>0</v>
      </c>
    </row>
    <row r="17" spans="1:15" ht="13.5" thickBot="1" x14ac:dyDescent="0.35">
      <c r="K17" s="40">
        <v>7</v>
      </c>
      <c r="L17" s="40" t="b">
        <f>AND(H7&gt;400)</f>
        <v>0</v>
      </c>
      <c r="N17" s="40">
        <v>7</v>
      </c>
      <c r="O17" s="40" t="b">
        <f>AND(H11&gt;400)</f>
        <v>0</v>
      </c>
    </row>
    <row r="18" spans="1:15" ht="13.5" thickBot="1" x14ac:dyDescent="0.35">
      <c r="K18" s="40">
        <v>0</v>
      </c>
      <c r="L18" s="40" t="b">
        <f>AND(H8&lt;=4)</f>
        <v>1</v>
      </c>
      <c r="N18" s="40">
        <v>0</v>
      </c>
      <c r="O18" s="40" t="b">
        <f>AND(H12&lt;=4)</f>
        <v>1</v>
      </c>
    </row>
    <row r="19" spans="1:15" ht="13.5" thickBot="1" x14ac:dyDescent="0.35">
      <c r="K19" s="40">
        <v>1</v>
      </c>
      <c r="L19" s="40" t="b">
        <f>AND(H8&gt;4,H8&lt;=8)</f>
        <v>0</v>
      </c>
      <c r="N19" s="40">
        <v>1</v>
      </c>
      <c r="O19" s="40" t="b">
        <f>AND(H12&gt;4,H12&lt;=8)</f>
        <v>0</v>
      </c>
    </row>
    <row r="20" spans="1:15" ht="13.5" thickBot="1" x14ac:dyDescent="0.35">
      <c r="K20" s="40">
        <v>2</v>
      </c>
      <c r="L20" s="40" t="b">
        <f>AND(H8&gt;8,H8&lt;=20)</f>
        <v>0</v>
      </c>
      <c r="N20" s="40">
        <v>2</v>
      </c>
      <c r="O20" s="40" t="b">
        <f>AND(H12&gt;8,H12&lt;=20)</f>
        <v>0</v>
      </c>
    </row>
    <row r="21" spans="1:15" ht="13.5" thickBot="1" x14ac:dyDescent="0.35">
      <c r="K21" s="40">
        <v>3</v>
      </c>
      <c r="L21" s="40" t="b">
        <f>AND(H8&gt;20,H8&lt;=40)</f>
        <v>0</v>
      </c>
      <c r="N21" s="40">
        <v>3</v>
      </c>
      <c r="O21" s="40" t="b">
        <f>AND(H12&gt;20,H12&lt;=40)</f>
        <v>0</v>
      </c>
    </row>
    <row r="22" spans="1:15" ht="13.5" thickBot="1" x14ac:dyDescent="0.35">
      <c r="K22" s="40">
        <v>4</v>
      </c>
      <c r="L22" s="40" t="b">
        <f>AND(H8&gt;40,H8&lt;=80)</f>
        <v>0</v>
      </c>
      <c r="N22" s="40">
        <v>4</v>
      </c>
      <c r="O22" s="40" t="b">
        <f>AND(H12&gt;40,H12&lt;=80)</f>
        <v>0</v>
      </c>
    </row>
    <row r="23" spans="1:15" ht="13.5" thickBot="1" x14ac:dyDescent="0.35">
      <c r="K23" s="40">
        <v>5</v>
      </c>
      <c r="L23" s="40" t="b">
        <f>AND(H8&gt;80,H8&lt;=160)</f>
        <v>0</v>
      </c>
      <c r="N23" s="40">
        <v>5</v>
      </c>
      <c r="O23" s="40" t="b">
        <f>AND(H12&gt;80,H12&lt;=160)</f>
        <v>0</v>
      </c>
    </row>
    <row r="24" spans="1:15" ht="13.5" thickBot="1" x14ac:dyDescent="0.35">
      <c r="K24" s="40">
        <v>6</v>
      </c>
      <c r="L24" s="40" t="b">
        <f>AND(H8&gt;160,H8&lt;=400)</f>
        <v>0</v>
      </c>
      <c r="N24" s="40">
        <v>6</v>
      </c>
      <c r="O24" s="40" t="b">
        <f>AND(H12&gt;160,H12&lt;=400)</f>
        <v>0</v>
      </c>
    </row>
    <row r="25" spans="1:15" ht="13.5" thickBot="1" x14ac:dyDescent="0.35">
      <c r="K25" s="40">
        <v>7</v>
      </c>
      <c r="L25" s="40" t="b">
        <f>AND(H8&gt;400)</f>
        <v>0</v>
      </c>
      <c r="N25" s="40">
        <v>7</v>
      </c>
      <c r="O25" s="40" t="b">
        <f>AND(H12&gt;400)</f>
        <v>0</v>
      </c>
    </row>
    <row r="26" spans="1:15" ht="13.5" thickBot="1" x14ac:dyDescent="0.35">
      <c r="K26" s="40">
        <v>0</v>
      </c>
      <c r="L26" s="40" t="b">
        <f>AND(H9&lt;=4)</f>
        <v>1</v>
      </c>
      <c r="N26" s="40">
        <v>0</v>
      </c>
      <c r="O26" s="40" t="b">
        <f>AND(H13&lt;=4)</f>
        <v>1</v>
      </c>
    </row>
    <row r="27" spans="1:15" ht="13.5" thickBot="1" x14ac:dyDescent="0.35">
      <c r="A27" s="9"/>
      <c r="B27" s="9"/>
      <c r="C27" s="9"/>
      <c r="D27" s="9"/>
      <c r="K27" s="40">
        <v>1</v>
      </c>
      <c r="L27" s="40" t="b">
        <f>AND(H9&gt;4,H9&lt;=8)</f>
        <v>0</v>
      </c>
      <c r="N27" s="40">
        <v>1</v>
      </c>
      <c r="O27" s="40" t="b">
        <f>AND(H13&gt;4,H13&lt;=8)</f>
        <v>0</v>
      </c>
    </row>
    <row r="28" spans="1:15" ht="13.5" thickBot="1" x14ac:dyDescent="0.35">
      <c r="A28" s="9"/>
      <c r="B28" s="9"/>
      <c r="C28" s="9"/>
      <c r="D28" s="9"/>
      <c r="K28" s="40">
        <v>2</v>
      </c>
      <c r="L28" s="40" t="b">
        <f>AND(H9&gt;8,H9&lt;=20)</f>
        <v>0</v>
      </c>
      <c r="N28" s="40">
        <v>2</v>
      </c>
      <c r="O28" s="40" t="b">
        <f>AND(H13&gt;8,H13&lt;=20)</f>
        <v>0</v>
      </c>
    </row>
    <row r="29" spans="1:15" ht="13.5" thickBot="1" x14ac:dyDescent="0.35">
      <c r="A29" s="9"/>
      <c r="B29" s="9"/>
      <c r="C29" s="9"/>
      <c r="D29" s="9"/>
      <c r="K29" s="40">
        <v>3</v>
      </c>
      <c r="L29" s="40" t="b">
        <f>AND(H9&gt;20,H9&lt;=40)</f>
        <v>0</v>
      </c>
      <c r="N29" s="40">
        <v>3</v>
      </c>
      <c r="O29" s="40" t="b">
        <f>AND(H13&gt;20,H13&lt;=40)</f>
        <v>0</v>
      </c>
    </row>
    <row r="30" spans="1:15" ht="13.5" thickBot="1" x14ac:dyDescent="0.35">
      <c r="A30" s="9"/>
      <c r="B30" s="9"/>
      <c r="C30" s="9"/>
      <c r="D30" s="9"/>
      <c r="K30" s="40">
        <v>4</v>
      </c>
      <c r="L30" s="40" t="b">
        <f>AND(H9&gt;40,H9&lt;=80)</f>
        <v>0</v>
      </c>
      <c r="N30" s="40">
        <v>4</v>
      </c>
      <c r="O30" s="40" t="b">
        <f>AND(H13&gt;40,H13&lt;=80)</f>
        <v>0</v>
      </c>
    </row>
    <row r="31" spans="1:15" ht="13.5" thickBot="1" x14ac:dyDescent="0.35">
      <c r="A31" s="9"/>
      <c r="B31" s="9"/>
      <c r="C31" s="9"/>
      <c r="D31" s="9"/>
      <c r="K31" s="40">
        <v>5</v>
      </c>
      <c r="L31" s="40" t="b">
        <f>AND(H9&gt;80,H9&lt;=160)</f>
        <v>0</v>
      </c>
      <c r="N31" s="40">
        <v>5</v>
      </c>
      <c r="O31" s="40" t="b">
        <f>AND(H13&gt;80,H13&lt;=160)</f>
        <v>0</v>
      </c>
    </row>
    <row r="32" spans="1:15" ht="13.5" thickBot="1" x14ac:dyDescent="0.35">
      <c r="A32" s="9"/>
      <c r="B32" s="9"/>
      <c r="C32" s="9"/>
      <c r="D32" s="9"/>
      <c r="K32" s="40">
        <v>6</v>
      </c>
      <c r="L32" s="40" t="b">
        <f>AND(H9&gt;160,H9&lt;=400)</f>
        <v>0</v>
      </c>
      <c r="N32" s="40">
        <v>6</v>
      </c>
      <c r="O32" s="40" t="b">
        <f>AND(H13&gt;160,H13&lt;=400)</f>
        <v>0</v>
      </c>
    </row>
    <row r="33" spans="1:15" ht="13.5" thickBot="1" x14ac:dyDescent="0.35">
      <c r="A33" s="9"/>
      <c r="B33" s="9"/>
      <c r="C33" s="9"/>
      <c r="D33" s="9"/>
      <c r="K33" s="40">
        <v>7</v>
      </c>
      <c r="L33" s="40" t="b">
        <f>AND(H9&gt;400)</f>
        <v>0</v>
      </c>
      <c r="N33" s="40">
        <v>7</v>
      </c>
      <c r="O33" s="40" t="b">
        <f>AND(H13&gt;400)</f>
        <v>0</v>
      </c>
    </row>
    <row r="34" spans="1:15" x14ac:dyDescent="0.3">
      <c r="A34" s="9"/>
      <c r="B34" s="9"/>
      <c r="C34" s="9"/>
      <c r="D34" s="9"/>
    </row>
    <row r="35" spans="1:15" x14ac:dyDescent="0.3">
      <c r="A35" s="9"/>
      <c r="B35" s="9"/>
      <c r="C35" s="9"/>
      <c r="D35" s="9"/>
    </row>
    <row r="36" spans="1:15" x14ac:dyDescent="0.3">
      <c r="A36" s="9"/>
      <c r="B36" s="9"/>
      <c r="C36" s="9"/>
      <c r="D36" s="9"/>
    </row>
    <row r="37" spans="1:15" x14ac:dyDescent="0.3">
      <c r="A37" s="9"/>
      <c r="B37" s="9"/>
      <c r="C37" s="9"/>
      <c r="D37" s="9"/>
    </row>
    <row r="38" spans="1:15" x14ac:dyDescent="0.3">
      <c r="A38" s="9"/>
      <c r="B38" s="9"/>
      <c r="C38" s="9"/>
      <c r="D38" s="9"/>
    </row>
    <row r="39" spans="1:15" x14ac:dyDescent="0.3">
      <c r="A39" s="9"/>
      <c r="B39" s="9"/>
      <c r="C39" s="9"/>
      <c r="D39" s="9"/>
    </row>
    <row r="40" spans="1:15" x14ac:dyDescent="0.3">
      <c r="B40" s="9"/>
      <c r="C40" s="9"/>
      <c r="D40" s="9"/>
    </row>
    <row r="54" ht="12.75" customHeight="1" x14ac:dyDescent="0.3"/>
  </sheetData>
  <mergeCells count="22">
    <mergeCell ref="A1:D1"/>
    <mergeCell ref="B6:B7"/>
    <mergeCell ref="B8:B9"/>
    <mergeCell ref="A6:A9"/>
    <mergeCell ref="C6:D6"/>
    <mergeCell ref="C7:D7"/>
    <mergeCell ref="C8:D8"/>
    <mergeCell ref="C9:D9"/>
    <mergeCell ref="B4:D4"/>
    <mergeCell ref="A4:A5"/>
    <mergeCell ref="B5:D5"/>
    <mergeCell ref="I2:J2"/>
    <mergeCell ref="A2:C2"/>
    <mergeCell ref="E2:G2"/>
    <mergeCell ref="I6:I9"/>
    <mergeCell ref="A13:D13"/>
    <mergeCell ref="I10:I13"/>
    <mergeCell ref="A10:A11"/>
    <mergeCell ref="B10:B11"/>
    <mergeCell ref="C10:D10"/>
    <mergeCell ref="C11:D11"/>
    <mergeCell ref="A12:D12"/>
  </mergeCells>
  <phoneticPr fontId="1" type="noConversion"/>
  <pageMargins left="0.75" right="0.75" top="1" bottom="1" header="0.5" footer="0.5"/>
  <pageSetup paperSize="9" orientation="landscape" horizontalDpi="300" verticalDpi="300"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29"/>
  <sheetViews>
    <sheetView view="pageBreakPreview" zoomScale="60" zoomScaleNormal="100" workbookViewId="0">
      <selection activeCell="G20" sqref="G20:H20"/>
    </sheetView>
  </sheetViews>
  <sheetFormatPr defaultColWidth="9.08984375" defaultRowHeight="13" x14ac:dyDescent="0.3"/>
  <cols>
    <col min="1" max="1" width="18" style="1" customWidth="1"/>
    <col min="2" max="2" width="9.08984375" style="1"/>
    <col min="3" max="3" width="6.90625" style="1" customWidth="1"/>
    <col min="4" max="4" width="14" style="1" customWidth="1"/>
    <col min="5" max="5" width="21.36328125" style="1" customWidth="1"/>
    <col min="6" max="6" width="14.08984375" style="1" customWidth="1"/>
    <col min="7" max="7" width="20.453125" style="1" customWidth="1"/>
    <col min="8" max="16384" width="9.08984375" style="1"/>
  </cols>
  <sheetData>
    <row r="1" spans="1:8" ht="15.5" thickBot="1" x14ac:dyDescent="0.35">
      <c r="A1" s="83"/>
      <c r="B1" s="84"/>
      <c r="C1" s="84"/>
    </row>
    <row r="2" spans="1:8" s="85" customFormat="1" x14ac:dyDescent="0.3">
      <c r="B2" s="200" t="s">
        <v>276</v>
      </c>
      <c r="C2" s="201"/>
      <c r="D2" s="201"/>
      <c r="E2" s="201"/>
      <c r="F2" s="201"/>
      <c r="G2" s="202"/>
    </row>
    <row r="3" spans="1:8" s="85" customFormat="1" x14ac:dyDescent="0.3">
      <c r="B3" s="203"/>
      <c r="C3" s="204"/>
      <c r="D3" s="204"/>
      <c r="E3" s="204"/>
      <c r="F3" s="204"/>
      <c r="G3" s="205"/>
    </row>
    <row r="4" spans="1:8" s="85" customFormat="1" ht="25.5" customHeight="1" thickBot="1" x14ac:dyDescent="0.35">
      <c r="B4" s="206"/>
      <c r="C4" s="207"/>
      <c r="D4" s="207"/>
      <c r="E4" s="207"/>
      <c r="F4" s="207"/>
      <c r="G4" s="208"/>
    </row>
    <row r="5" spans="1:8" s="85" customFormat="1" x14ac:dyDescent="0.3"/>
    <row r="6" spans="1:8" s="85" customFormat="1" ht="35.25" customHeight="1" x14ac:dyDescent="0.3">
      <c r="B6" s="211" t="s">
        <v>332</v>
      </c>
      <c r="C6" s="212"/>
      <c r="D6" s="212"/>
      <c r="E6" s="212"/>
      <c r="F6" s="212"/>
      <c r="G6" s="213"/>
    </row>
    <row r="7" spans="1:8" ht="12.75" customHeight="1" x14ac:dyDescent="0.3">
      <c r="B7" s="86"/>
      <c r="C7" s="87"/>
      <c r="D7" s="87"/>
      <c r="E7" s="87"/>
      <c r="F7" s="87"/>
      <c r="G7" s="87"/>
    </row>
    <row r="8" spans="1:8" s="55" customFormat="1" ht="30" customHeight="1" x14ac:dyDescent="0.3">
      <c r="A8" s="88" t="s">
        <v>294</v>
      </c>
      <c r="B8" s="214"/>
      <c r="C8" s="215"/>
      <c r="D8" s="215"/>
      <c r="E8" s="215"/>
      <c r="F8" s="215"/>
      <c r="G8" s="215"/>
      <c r="H8" s="216"/>
    </row>
    <row r="9" spans="1:8" s="55" customFormat="1" ht="30" customHeight="1" x14ac:dyDescent="0.3">
      <c r="A9" s="88" t="s">
        <v>348</v>
      </c>
      <c r="B9" s="214"/>
      <c r="C9" s="215"/>
      <c r="D9" s="215"/>
      <c r="E9" s="215"/>
      <c r="F9" s="215"/>
      <c r="G9" s="215"/>
      <c r="H9" s="216"/>
    </row>
    <row r="10" spans="1:8" s="55" customFormat="1" ht="30" customHeight="1" x14ac:dyDescent="0.3">
      <c r="A10" s="88" t="s">
        <v>295</v>
      </c>
      <c r="B10" s="214"/>
      <c r="C10" s="215"/>
      <c r="D10" s="215"/>
      <c r="E10" s="215"/>
      <c r="F10" s="215"/>
      <c r="G10" s="215"/>
      <c r="H10" s="216"/>
    </row>
    <row r="12" spans="1:8" ht="24.9" customHeight="1" thickBot="1" x14ac:dyDescent="0.35">
      <c r="A12" s="217" t="s">
        <v>277</v>
      </c>
      <c r="B12" s="220"/>
      <c r="C12" s="221"/>
      <c r="D12" s="217" t="s">
        <v>285</v>
      </c>
      <c r="E12" s="223"/>
      <c r="F12" s="217" t="s">
        <v>292</v>
      </c>
      <c r="G12" s="218"/>
      <c r="H12" s="219"/>
    </row>
    <row r="13" spans="1:8" ht="15.5" x14ac:dyDescent="0.35">
      <c r="A13" s="89" t="s">
        <v>279</v>
      </c>
      <c r="B13" s="209">
        <f>'1.1.'!M115</f>
        <v>0</v>
      </c>
      <c r="C13" s="222"/>
      <c r="D13" s="90" t="s">
        <v>286</v>
      </c>
      <c r="E13" s="102">
        <f>'2.1.'!J28</f>
        <v>0</v>
      </c>
      <c r="F13" s="91" t="s">
        <v>293</v>
      </c>
      <c r="G13" s="209">
        <f>'3.1.-3.5.'!J14</f>
        <v>0</v>
      </c>
      <c r="H13" s="210"/>
    </row>
    <row r="14" spans="1:8" ht="15.5" x14ac:dyDescent="0.35">
      <c r="A14" s="92" t="s">
        <v>280</v>
      </c>
      <c r="B14" s="191">
        <f>'1.2.'!G22</f>
        <v>0</v>
      </c>
      <c r="C14" s="192"/>
      <c r="D14" s="90" t="s">
        <v>287</v>
      </c>
      <c r="E14" s="103">
        <f>'2.2.- 2.8.'!K46</f>
        <v>0</v>
      </c>
      <c r="F14" s="93"/>
      <c r="G14" s="194"/>
      <c r="H14" s="195"/>
    </row>
    <row r="15" spans="1:8" ht="15.5" x14ac:dyDescent="0.35">
      <c r="A15" s="92" t="s">
        <v>278</v>
      </c>
      <c r="B15" s="191">
        <f>'1.3.'!L11</f>
        <v>0</v>
      </c>
      <c r="C15" s="192"/>
      <c r="D15" s="90" t="s">
        <v>288</v>
      </c>
      <c r="E15" s="103">
        <f>'2.9.-2.16.'!J37</f>
        <v>0</v>
      </c>
      <c r="F15" s="93"/>
      <c r="G15" s="194"/>
      <c r="H15" s="195"/>
    </row>
    <row r="16" spans="1:8" ht="15.5" x14ac:dyDescent="0.35">
      <c r="A16" s="92" t="s">
        <v>281</v>
      </c>
      <c r="B16" s="191">
        <f>'1.4.'!G10</f>
        <v>0</v>
      </c>
      <c r="C16" s="192"/>
      <c r="D16" s="90" t="s">
        <v>341</v>
      </c>
      <c r="E16" s="103">
        <f>'2.17.-2.20.'!H28</f>
        <v>0</v>
      </c>
      <c r="F16" s="93"/>
      <c r="G16" s="194"/>
      <c r="H16" s="195"/>
    </row>
    <row r="17" spans="1:8" ht="15.5" x14ac:dyDescent="0.35">
      <c r="A17" s="92" t="s">
        <v>282</v>
      </c>
      <c r="B17" s="191">
        <f>'1.5.'!G22</f>
        <v>0</v>
      </c>
      <c r="C17" s="192"/>
      <c r="D17" s="90" t="s">
        <v>289</v>
      </c>
      <c r="E17" s="103">
        <f>'Szakt-A'!I11</f>
        <v>0</v>
      </c>
      <c r="F17" s="93"/>
      <c r="G17" s="194"/>
      <c r="H17" s="195"/>
    </row>
    <row r="18" spans="1:8" ht="15.5" x14ac:dyDescent="0.35">
      <c r="A18" s="92" t="s">
        <v>283</v>
      </c>
      <c r="B18" s="191">
        <f>'1.6.'!I10</f>
        <v>0</v>
      </c>
      <c r="C18" s="192"/>
      <c r="D18" s="90" t="s">
        <v>290</v>
      </c>
      <c r="E18" s="103">
        <f>'Szakt-B'!K27</f>
        <v>0</v>
      </c>
      <c r="F18" s="93"/>
      <c r="G18" s="194"/>
      <c r="H18" s="195"/>
    </row>
    <row r="19" spans="1:8" ht="15.5" x14ac:dyDescent="0.35">
      <c r="A19" s="92" t="s">
        <v>336</v>
      </c>
      <c r="B19" s="198">
        <f>'1.7.'!H6</f>
        <v>0</v>
      </c>
      <c r="C19" s="199"/>
      <c r="D19" s="94" t="s">
        <v>291</v>
      </c>
      <c r="E19" s="103">
        <f>'Szakt-C'!I14</f>
        <v>0</v>
      </c>
      <c r="F19" s="93"/>
      <c r="G19" s="196"/>
      <c r="H19" s="197"/>
    </row>
    <row r="20" spans="1:8" ht="24.9" customHeight="1" thickBot="1" x14ac:dyDescent="0.35">
      <c r="A20" s="95" t="s">
        <v>284</v>
      </c>
      <c r="B20" s="189">
        <f>'1.7.'!E9</f>
        <v>0</v>
      </c>
      <c r="C20" s="193"/>
      <c r="D20" s="96" t="s">
        <v>284</v>
      </c>
      <c r="E20" s="104">
        <f>'Szakt-C'!I20</f>
        <v>0</v>
      </c>
      <c r="F20" s="96" t="s">
        <v>284</v>
      </c>
      <c r="G20" s="189">
        <f>'3.1.-3.5.'!J14</f>
        <v>0</v>
      </c>
      <c r="H20" s="190"/>
    </row>
    <row r="23" spans="1:8" x14ac:dyDescent="0.3">
      <c r="A23" s="118" t="s">
        <v>296</v>
      </c>
      <c r="B23" s="118"/>
      <c r="C23" s="118"/>
      <c r="D23" s="118"/>
      <c r="E23" s="118"/>
      <c r="F23" s="118"/>
      <c r="G23" s="118"/>
      <c r="H23" s="118"/>
    </row>
    <row r="25" spans="1:8" s="55" customFormat="1" ht="50.15" customHeight="1" x14ac:dyDescent="0.3">
      <c r="A25" s="182" t="s">
        <v>297</v>
      </c>
      <c r="B25" s="182"/>
      <c r="D25" s="184"/>
      <c r="E25" s="185"/>
      <c r="F25" s="186"/>
    </row>
    <row r="26" spans="1:8" s="55" customFormat="1" ht="15.5" x14ac:dyDescent="0.3">
      <c r="A26" s="97"/>
      <c r="B26" s="97"/>
    </row>
    <row r="27" spans="1:8" s="55" customFormat="1" ht="50.15" customHeight="1" x14ac:dyDescent="0.3">
      <c r="A27" s="182" t="s">
        <v>298</v>
      </c>
      <c r="B27" s="182"/>
      <c r="D27" s="187"/>
      <c r="E27" s="188"/>
      <c r="F27" s="186"/>
    </row>
    <row r="28" spans="1:8" s="55" customFormat="1" ht="15.5" x14ac:dyDescent="0.35">
      <c r="A28" s="98"/>
      <c r="B28" s="98"/>
    </row>
    <row r="29" spans="1:8" s="55" customFormat="1" ht="50.15" customHeight="1" x14ac:dyDescent="0.3">
      <c r="A29" s="183" t="s">
        <v>337</v>
      </c>
      <c r="B29" s="183"/>
      <c r="D29" s="187"/>
      <c r="E29" s="188"/>
      <c r="F29" s="186"/>
    </row>
  </sheetData>
  <sheetProtection password="CF2D" sheet="1" objects="1" scenarios="1"/>
  <mergeCells count="31">
    <mergeCell ref="B2:G4"/>
    <mergeCell ref="G13:H13"/>
    <mergeCell ref="B14:C14"/>
    <mergeCell ref="B15:C15"/>
    <mergeCell ref="B6:G6"/>
    <mergeCell ref="B10:H10"/>
    <mergeCell ref="F12:H12"/>
    <mergeCell ref="A12:C12"/>
    <mergeCell ref="B13:C13"/>
    <mergeCell ref="B8:H8"/>
    <mergeCell ref="B9:H9"/>
    <mergeCell ref="G14:H14"/>
    <mergeCell ref="D12:E12"/>
    <mergeCell ref="G15:H15"/>
    <mergeCell ref="A23:H23"/>
    <mergeCell ref="G20:H20"/>
    <mergeCell ref="B16:C16"/>
    <mergeCell ref="B17:C17"/>
    <mergeCell ref="B20:C20"/>
    <mergeCell ref="G16:H16"/>
    <mergeCell ref="G19:H19"/>
    <mergeCell ref="B19:C19"/>
    <mergeCell ref="G17:H17"/>
    <mergeCell ref="B18:C18"/>
    <mergeCell ref="G18:H18"/>
    <mergeCell ref="A25:B25"/>
    <mergeCell ref="A27:B27"/>
    <mergeCell ref="A29:B29"/>
    <mergeCell ref="D25:F25"/>
    <mergeCell ref="D27:F27"/>
    <mergeCell ref="D29:F29"/>
  </mergeCells>
  <phoneticPr fontId="1" type="noConversion"/>
  <pageMargins left="0.75" right="0.75" top="1" bottom="1" header="0.5" footer="0.5"/>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0"/>
  </sheetPr>
  <dimension ref="A1:M135"/>
  <sheetViews>
    <sheetView view="pageBreakPreview" topLeftCell="A28" zoomScale="60" zoomScaleNormal="85" workbookViewId="0">
      <selection activeCell="C6" sqref="C6:C10"/>
    </sheetView>
  </sheetViews>
  <sheetFormatPr defaultColWidth="9.08984375" defaultRowHeight="13" x14ac:dyDescent="0.3"/>
  <cols>
    <col min="1" max="1" width="4.453125" style="1" customWidth="1"/>
    <col min="2" max="2" width="4.36328125" style="1" customWidth="1"/>
    <col min="3" max="3" width="42.6328125" style="1" bestFit="1" customWidth="1"/>
    <col min="4" max="4" width="28.453125" style="1" bestFit="1" customWidth="1"/>
    <col min="5" max="8" width="13.453125" style="1" bestFit="1" customWidth="1"/>
    <col min="9" max="9" width="14.08984375" style="1" bestFit="1" customWidth="1"/>
    <col min="10" max="12" width="13.453125" style="1" bestFit="1" customWidth="1"/>
    <col min="13" max="13" width="12" style="1" customWidth="1"/>
    <col min="14" max="16384" width="9.08984375" style="1"/>
  </cols>
  <sheetData>
    <row r="1" spans="1:13" ht="18" thickBot="1" x14ac:dyDescent="0.4">
      <c r="A1" s="113" t="s">
        <v>192</v>
      </c>
      <c r="B1" s="114"/>
      <c r="C1" s="115"/>
    </row>
    <row r="2" spans="1:13" ht="15" x14ac:dyDescent="0.3">
      <c r="A2" s="119" t="s">
        <v>0</v>
      </c>
      <c r="B2" s="119"/>
      <c r="C2" s="119"/>
      <c r="D2" s="111"/>
      <c r="E2" s="111"/>
      <c r="F2" s="112"/>
      <c r="G2" s="112"/>
      <c r="H2" s="112"/>
      <c r="I2" s="4"/>
      <c r="J2" s="4"/>
      <c r="K2" s="4"/>
      <c r="L2" s="4"/>
      <c r="M2" s="5"/>
    </row>
    <row r="3" spans="1:13" ht="15" x14ac:dyDescent="0.3">
      <c r="A3" s="2"/>
      <c r="B3" s="2"/>
      <c r="C3" s="2"/>
      <c r="E3" s="6"/>
      <c r="F3" s="6"/>
      <c r="G3" s="6"/>
      <c r="H3" s="6"/>
      <c r="I3" s="6"/>
      <c r="J3" s="6"/>
      <c r="K3" s="6"/>
      <c r="L3" s="6"/>
      <c r="M3" s="5"/>
    </row>
    <row r="4" spans="1:13" x14ac:dyDescent="0.3">
      <c r="A4" s="117" t="s">
        <v>1</v>
      </c>
      <c r="B4" s="118"/>
      <c r="C4" s="118"/>
    </row>
    <row r="5" spans="1:13" ht="16" thickBot="1" x14ac:dyDescent="0.4">
      <c r="B5" s="116" t="s">
        <v>2</v>
      </c>
      <c r="C5" s="116"/>
      <c r="E5" s="11" t="s">
        <v>205</v>
      </c>
      <c r="F5" s="11" t="s">
        <v>206</v>
      </c>
      <c r="G5" s="11" t="s">
        <v>207</v>
      </c>
      <c r="H5" s="11" t="s">
        <v>208</v>
      </c>
      <c r="I5" s="11" t="s">
        <v>272</v>
      </c>
      <c r="J5" s="11" t="s">
        <v>273</v>
      </c>
      <c r="K5" s="11" t="s">
        <v>309</v>
      </c>
      <c r="L5" s="11" t="s">
        <v>310</v>
      </c>
    </row>
    <row r="6" spans="1:13" ht="13.5" customHeight="1" x14ac:dyDescent="0.3">
      <c r="C6" s="109" t="s">
        <v>299</v>
      </c>
      <c r="D6" s="13" t="s">
        <v>209</v>
      </c>
      <c r="E6" s="30"/>
      <c r="F6" s="14"/>
      <c r="G6" s="14"/>
      <c r="H6" s="14"/>
      <c r="I6" s="14"/>
      <c r="J6" s="14"/>
      <c r="K6" s="14"/>
      <c r="L6" s="14"/>
    </row>
    <row r="7" spans="1:13" ht="13.5" thickBot="1" x14ac:dyDescent="0.35">
      <c r="C7" s="109"/>
      <c r="D7" s="13" t="s">
        <v>210</v>
      </c>
      <c r="E7" s="106"/>
      <c r="F7" s="15"/>
      <c r="G7" s="15"/>
      <c r="H7" s="15"/>
      <c r="I7" s="15"/>
      <c r="J7" s="15"/>
      <c r="K7" s="15"/>
      <c r="L7" s="15"/>
    </row>
    <row r="8" spans="1:13" ht="12.75" hidden="1" customHeight="1" x14ac:dyDescent="0.3">
      <c r="C8" s="109"/>
      <c r="D8" s="13"/>
      <c r="E8" s="107">
        <f t="shared" ref="E8:J8" si="0">(E6*E7)/15</f>
        <v>0</v>
      </c>
      <c r="F8" s="17">
        <f t="shared" si="0"/>
        <v>0</v>
      </c>
      <c r="G8" s="17">
        <f t="shared" si="0"/>
        <v>0</v>
      </c>
      <c r="H8" s="17">
        <f t="shared" si="0"/>
        <v>0</v>
      </c>
      <c r="I8" s="17">
        <f t="shared" si="0"/>
        <v>0</v>
      </c>
      <c r="J8" s="17">
        <f t="shared" si="0"/>
        <v>0</v>
      </c>
      <c r="K8" s="17">
        <f>(K6*K7)/15</f>
        <v>0</v>
      </c>
      <c r="L8" s="17">
        <f>(L6*L7)/15</f>
        <v>0</v>
      </c>
    </row>
    <row r="9" spans="1:13" x14ac:dyDescent="0.3">
      <c r="C9" s="109"/>
      <c r="D9" s="13" t="s">
        <v>211</v>
      </c>
      <c r="E9" s="25"/>
      <c r="F9" s="18"/>
      <c r="G9" s="18"/>
      <c r="H9" s="18"/>
      <c r="I9" s="18"/>
      <c r="J9" s="18"/>
      <c r="K9" s="18"/>
      <c r="L9" s="18"/>
    </row>
    <row r="10" spans="1:13" ht="13.5" thickBot="1" x14ac:dyDescent="0.35">
      <c r="C10" s="109"/>
      <c r="D10" s="13" t="s">
        <v>212</v>
      </c>
      <c r="E10" s="106"/>
      <c r="F10" s="15"/>
      <c r="G10" s="15"/>
      <c r="H10" s="15"/>
      <c r="I10" s="15"/>
      <c r="J10" s="15"/>
      <c r="K10" s="15"/>
      <c r="L10" s="15"/>
    </row>
    <row r="11" spans="1:13" hidden="1" x14ac:dyDescent="0.3">
      <c r="C11" s="19"/>
      <c r="D11" s="13"/>
      <c r="E11" s="108">
        <f t="shared" ref="E11:J11" si="1">(E9*E10)/15</f>
        <v>0</v>
      </c>
      <c r="F11" s="16">
        <f t="shared" si="1"/>
        <v>0</v>
      </c>
      <c r="G11" s="16">
        <f t="shared" si="1"/>
        <v>0</v>
      </c>
      <c r="H11" s="16">
        <f t="shared" si="1"/>
        <v>0</v>
      </c>
      <c r="I11" s="16">
        <f t="shared" si="1"/>
        <v>0</v>
      </c>
      <c r="J11" s="16">
        <f t="shared" si="1"/>
        <v>0</v>
      </c>
      <c r="K11" s="16">
        <f>(K9*K10)/15</f>
        <v>0</v>
      </c>
      <c r="L11" s="16">
        <f>(L9*L10)/15</f>
        <v>0</v>
      </c>
    </row>
    <row r="12" spans="1:13" ht="13.5" hidden="1" thickBot="1" x14ac:dyDescent="0.35">
      <c r="C12" s="19"/>
      <c r="D12" s="13"/>
      <c r="E12" s="23">
        <f t="shared" ref="E12:J12" si="2">(E8+E11)/2</f>
        <v>0</v>
      </c>
      <c r="F12" s="13">
        <f t="shared" si="2"/>
        <v>0</v>
      </c>
      <c r="G12" s="13">
        <f t="shared" si="2"/>
        <v>0</v>
      </c>
      <c r="H12" s="13">
        <f t="shared" si="2"/>
        <v>0</v>
      </c>
      <c r="I12" s="13">
        <f t="shared" si="2"/>
        <v>0</v>
      </c>
      <c r="J12" s="13">
        <f t="shared" si="2"/>
        <v>0</v>
      </c>
      <c r="K12" s="13">
        <f>(K8+K11)/2</f>
        <v>0</v>
      </c>
      <c r="L12" s="13">
        <f>(L8+L11)/2</f>
        <v>0</v>
      </c>
    </row>
    <row r="13" spans="1:13" ht="13.5" thickBot="1" x14ac:dyDescent="0.35">
      <c r="C13" s="19"/>
      <c r="D13" s="13"/>
      <c r="E13" s="23"/>
      <c r="F13" s="13"/>
      <c r="G13" s="13"/>
      <c r="H13" s="13"/>
      <c r="I13" s="13"/>
      <c r="J13" s="13"/>
      <c r="K13" s="13"/>
      <c r="L13" s="13"/>
      <c r="M13" s="20">
        <f>(E12+F12+G12+H12+I12+J12+K12+L12)*3</f>
        <v>0</v>
      </c>
    </row>
    <row r="14" spans="1:13" ht="15.5" thickBot="1" x14ac:dyDescent="0.35">
      <c r="C14" s="19"/>
      <c r="D14" s="13"/>
      <c r="E14" s="29" t="s">
        <v>205</v>
      </c>
      <c r="F14" s="29" t="s">
        <v>206</v>
      </c>
      <c r="G14" s="29" t="s">
        <v>207</v>
      </c>
      <c r="H14" s="29" t="s">
        <v>208</v>
      </c>
      <c r="I14" s="29" t="s">
        <v>272</v>
      </c>
      <c r="J14" s="29" t="s">
        <v>273</v>
      </c>
      <c r="K14" s="29" t="s">
        <v>309</v>
      </c>
      <c r="L14" s="29" t="s">
        <v>310</v>
      </c>
      <c r="M14" s="21"/>
    </row>
    <row r="15" spans="1:13" x14ac:dyDescent="0.3">
      <c r="C15" s="109" t="s">
        <v>300</v>
      </c>
      <c r="D15" s="13" t="s">
        <v>209</v>
      </c>
      <c r="E15" s="30"/>
      <c r="F15" s="14"/>
      <c r="G15" s="14"/>
      <c r="H15" s="14"/>
      <c r="I15" s="14"/>
      <c r="J15" s="14"/>
      <c r="K15" s="14"/>
      <c r="L15" s="14"/>
    </row>
    <row r="16" spans="1:13" ht="13.5" thickBot="1" x14ac:dyDescent="0.35">
      <c r="C16" s="109"/>
      <c r="D16" s="13" t="s">
        <v>210</v>
      </c>
      <c r="E16" s="106"/>
      <c r="F16" s="15"/>
      <c r="G16" s="15"/>
      <c r="H16" s="15"/>
      <c r="I16" s="15"/>
      <c r="J16" s="15"/>
      <c r="K16" s="15"/>
      <c r="L16" s="15"/>
    </row>
    <row r="17" spans="3:13" ht="12.75" hidden="1" customHeight="1" x14ac:dyDescent="0.3">
      <c r="C17" s="109"/>
      <c r="D17" s="13"/>
      <c r="E17" s="107">
        <f t="shared" ref="E17:J17" si="3">(E15*E16)/15</f>
        <v>0</v>
      </c>
      <c r="F17" s="17">
        <f t="shared" si="3"/>
        <v>0</v>
      </c>
      <c r="G17" s="17">
        <f t="shared" si="3"/>
        <v>0</v>
      </c>
      <c r="H17" s="17">
        <f t="shared" si="3"/>
        <v>0</v>
      </c>
      <c r="I17" s="17">
        <f t="shared" si="3"/>
        <v>0</v>
      </c>
      <c r="J17" s="17">
        <f t="shared" si="3"/>
        <v>0</v>
      </c>
      <c r="K17" s="17">
        <f>(K15*K16)/15</f>
        <v>0</v>
      </c>
      <c r="L17" s="17">
        <f>(L15*L16)/15</f>
        <v>0</v>
      </c>
    </row>
    <row r="18" spans="3:13" x14ac:dyDescent="0.3">
      <c r="C18" s="109"/>
      <c r="D18" s="13" t="s">
        <v>211</v>
      </c>
      <c r="E18" s="25"/>
      <c r="F18" s="18"/>
      <c r="G18" s="18"/>
      <c r="H18" s="18"/>
      <c r="I18" s="18"/>
      <c r="J18" s="18"/>
      <c r="K18" s="18"/>
      <c r="L18" s="18"/>
    </row>
    <row r="19" spans="3:13" ht="11.25" customHeight="1" thickBot="1" x14ac:dyDescent="0.35">
      <c r="C19" s="109"/>
      <c r="D19" s="13" t="s">
        <v>212</v>
      </c>
      <c r="E19" s="106"/>
      <c r="F19" s="15"/>
      <c r="G19" s="15"/>
      <c r="H19" s="15"/>
      <c r="I19" s="15"/>
      <c r="J19" s="15"/>
      <c r="K19" s="15"/>
      <c r="L19" s="15"/>
    </row>
    <row r="20" spans="3:13" hidden="1" x14ac:dyDescent="0.3">
      <c r="C20" s="19"/>
      <c r="D20" s="13"/>
      <c r="E20" s="108">
        <f t="shared" ref="E20:J20" si="4">(E18*E19)/15</f>
        <v>0</v>
      </c>
      <c r="F20" s="16">
        <f t="shared" si="4"/>
        <v>0</v>
      </c>
      <c r="G20" s="16">
        <f t="shared" si="4"/>
        <v>0</v>
      </c>
      <c r="H20" s="16">
        <f t="shared" si="4"/>
        <v>0</v>
      </c>
      <c r="I20" s="16">
        <f t="shared" si="4"/>
        <v>0</v>
      </c>
      <c r="J20" s="16">
        <f t="shared" si="4"/>
        <v>0</v>
      </c>
      <c r="K20" s="16">
        <f>(K18*K19)/15</f>
        <v>0</v>
      </c>
      <c r="L20" s="16">
        <f>(L18*L19)/15</f>
        <v>0</v>
      </c>
    </row>
    <row r="21" spans="3:13" ht="13.5" hidden="1" thickBot="1" x14ac:dyDescent="0.35">
      <c r="C21" s="19"/>
      <c r="D21" s="13"/>
      <c r="E21" s="23">
        <f t="shared" ref="E21:J21" si="5">(E17+E20)/2</f>
        <v>0</v>
      </c>
      <c r="F21" s="13">
        <f t="shared" si="5"/>
        <v>0</v>
      </c>
      <c r="G21" s="13">
        <f t="shared" si="5"/>
        <v>0</v>
      </c>
      <c r="H21" s="13">
        <f t="shared" si="5"/>
        <v>0</v>
      </c>
      <c r="I21" s="13">
        <f t="shared" si="5"/>
        <v>0</v>
      </c>
      <c r="J21" s="13">
        <f t="shared" si="5"/>
        <v>0</v>
      </c>
      <c r="K21" s="13">
        <f>(K17+K20)/2</f>
        <v>0</v>
      </c>
      <c r="L21" s="13">
        <f>(L17+L20)/2</f>
        <v>0</v>
      </c>
    </row>
    <row r="22" spans="3:13" ht="13.5" thickBot="1" x14ac:dyDescent="0.35">
      <c r="C22" s="19"/>
      <c r="D22" s="13"/>
      <c r="E22" s="23"/>
      <c r="F22" s="22"/>
      <c r="G22" s="22"/>
      <c r="H22" s="22"/>
      <c r="I22" s="22"/>
      <c r="J22" s="22"/>
      <c r="K22" s="22"/>
      <c r="L22" s="22"/>
      <c r="M22" s="20">
        <f>(E21+F21+G21+H21+I21+J21+K21+L21)*3</f>
        <v>0</v>
      </c>
    </row>
    <row r="23" spans="3:13" ht="15.5" thickBot="1" x14ac:dyDescent="0.35">
      <c r="C23" s="19"/>
      <c r="D23" s="13"/>
      <c r="E23" s="29" t="s">
        <v>205</v>
      </c>
      <c r="F23" s="29" t="s">
        <v>206</v>
      </c>
      <c r="G23" s="29" t="s">
        <v>207</v>
      </c>
      <c r="H23" s="29" t="s">
        <v>208</v>
      </c>
      <c r="I23" s="29" t="s">
        <v>272</v>
      </c>
      <c r="J23" s="29" t="s">
        <v>273</v>
      </c>
      <c r="K23" s="29" t="s">
        <v>309</v>
      </c>
      <c r="L23" s="29" t="s">
        <v>310</v>
      </c>
    </row>
    <row r="24" spans="3:13" x14ac:dyDescent="0.3">
      <c r="C24" s="109" t="s">
        <v>301</v>
      </c>
      <c r="D24" s="13" t="s">
        <v>209</v>
      </c>
      <c r="E24" s="30"/>
      <c r="F24" s="14"/>
      <c r="G24" s="14"/>
      <c r="H24" s="14"/>
      <c r="I24" s="14"/>
      <c r="J24" s="14"/>
      <c r="K24" s="14"/>
      <c r="L24" s="14"/>
    </row>
    <row r="25" spans="3:13" ht="13.5" thickBot="1" x14ac:dyDescent="0.35">
      <c r="C25" s="109"/>
      <c r="D25" s="13" t="s">
        <v>210</v>
      </c>
      <c r="E25" s="106"/>
      <c r="F25" s="15"/>
      <c r="G25" s="15"/>
      <c r="H25" s="15"/>
      <c r="I25" s="15"/>
      <c r="J25" s="15"/>
      <c r="K25" s="15"/>
      <c r="L25" s="15"/>
    </row>
    <row r="26" spans="3:13" ht="12.75" hidden="1" customHeight="1" x14ac:dyDescent="0.3">
      <c r="C26" s="109"/>
      <c r="D26" s="13"/>
      <c r="E26" s="107">
        <f t="shared" ref="E26:J26" si="6">(E24*E25)/15</f>
        <v>0</v>
      </c>
      <c r="F26" s="17">
        <f t="shared" si="6"/>
        <v>0</v>
      </c>
      <c r="G26" s="17">
        <f t="shared" si="6"/>
        <v>0</v>
      </c>
      <c r="H26" s="17">
        <f t="shared" si="6"/>
        <v>0</v>
      </c>
      <c r="I26" s="17">
        <f t="shared" si="6"/>
        <v>0</v>
      </c>
      <c r="J26" s="17">
        <f t="shared" si="6"/>
        <v>0</v>
      </c>
      <c r="K26" s="17">
        <f>(K24*K25)/15</f>
        <v>0</v>
      </c>
      <c r="L26" s="17">
        <f>(L24*L25)/15</f>
        <v>0</v>
      </c>
    </row>
    <row r="27" spans="3:13" x14ac:dyDescent="0.3">
      <c r="C27" s="109"/>
      <c r="D27" s="13" t="s">
        <v>211</v>
      </c>
      <c r="E27" s="25"/>
      <c r="F27" s="18"/>
      <c r="G27" s="18"/>
      <c r="H27" s="18"/>
      <c r="I27" s="18"/>
      <c r="J27" s="18"/>
      <c r="K27" s="18"/>
      <c r="L27" s="18"/>
    </row>
    <row r="28" spans="3:13" ht="13.5" thickBot="1" x14ac:dyDescent="0.35">
      <c r="C28" s="109"/>
      <c r="D28" s="13" t="s">
        <v>212</v>
      </c>
      <c r="E28" s="106"/>
      <c r="F28" s="15"/>
      <c r="G28" s="15"/>
      <c r="H28" s="15"/>
      <c r="I28" s="15"/>
      <c r="J28" s="15"/>
      <c r="K28" s="15"/>
      <c r="L28" s="15"/>
    </row>
    <row r="29" spans="3:13" hidden="1" x14ac:dyDescent="0.3">
      <c r="C29" s="13"/>
      <c r="D29" s="13"/>
      <c r="E29" s="108">
        <f t="shared" ref="E29:J29" si="7">(E27*E28)/15</f>
        <v>0</v>
      </c>
      <c r="F29" s="16">
        <f t="shared" si="7"/>
        <v>0</v>
      </c>
      <c r="G29" s="16">
        <f t="shared" si="7"/>
        <v>0</v>
      </c>
      <c r="H29" s="16">
        <f t="shared" si="7"/>
        <v>0</v>
      </c>
      <c r="I29" s="16">
        <f t="shared" si="7"/>
        <v>0</v>
      </c>
      <c r="J29" s="16">
        <f t="shared" si="7"/>
        <v>0</v>
      </c>
      <c r="K29" s="16">
        <f>(K27*K28)/15</f>
        <v>0</v>
      </c>
      <c r="L29" s="16">
        <f>(L27*L28)/15</f>
        <v>0</v>
      </c>
    </row>
    <row r="30" spans="3:13" ht="13.5" hidden="1" thickBot="1" x14ac:dyDescent="0.35">
      <c r="C30" s="13"/>
      <c r="D30" s="13"/>
      <c r="E30" s="23">
        <f t="shared" ref="E30:J30" si="8">(E26+E29)/2</f>
        <v>0</v>
      </c>
      <c r="F30" s="13">
        <f t="shared" si="8"/>
        <v>0</v>
      </c>
      <c r="G30" s="13">
        <f t="shared" si="8"/>
        <v>0</v>
      </c>
      <c r="H30" s="13">
        <f t="shared" si="8"/>
        <v>0</v>
      </c>
      <c r="I30" s="13">
        <f t="shared" si="8"/>
        <v>0</v>
      </c>
      <c r="J30" s="13">
        <f t="shared" si="8"/>
        <v>0</v>
      </c>
      <c r="K30" s="13">
        <f>(K26+K29)/2</f>
        <v>0</v>
      </c>
      <c r="L30" s="13">
        <f>(L26+L29)/2</f>
        <v>0</v>
      </c>
    </row>
    <row r="31" spans="3:13" ht="13.5" thickBot="1" x14ac:dyDescent="0.35">
      <c r="C31" s="13"/>
      <c r="D31" s="13"/>
      <c r="E31" s="23"/>
      <c r="F31" s="22"/>
      <c r="G31" s="22"/>
      <c r="H31" s="22"/>
      <c r="I31" s="22"/>
      <c r="J31" s="22"/>
      <c r="K31" s="22"/>
      <c r="L31" s="22"/>
      <c r="M31" s="20">
        <f>(E30+F30+G30+H30+I30+J30+K30+L30)*3</f>
        <v>0</v>
      </c>
    </row>
    <row r="32" spans="3:13" ht="15.5" thickBot="1" x14ac:dyDescent="0.35">
      <c r="C32" s="19"/>
      <c r="D32" s="13"/>
      <c r="E32" s="29" t="s">
        <v>205</v>
      </c>
      <c r="F32" s="29" t="s">
        <v>206</v>
      </c>
      <c r="G32" s="29" t="s">
        <v>207</v>
      </c>
      <c r="H32" s="29" t="s">
        <v>208</v>
      </c>
      <c r="I32" s="29" t="s">
        <v>272</v>
      </c>
      <c r="J32" s="29" t="s">
        <v>273</v>
      </c>
      <c r="K32" s="29" t="s">
        <v>309</v>
      </c>
      <c r="L32" s="29" t="s">
        <v>310</v>
      </c>
      <c r="M32" s="21"/>
    </row>
    <row r="33" spans="2:13" x14ac:dyDescent="0.3">
      <c r="C33" s="109" t="s">
        <v>342</v>
      </c>
      <c r="D33" s="13" t="s">
        <v>209</v>
      </c>
      <c r="E33" s="30"/>
      <c r="F33" s="14"/>
      <c r="G33" s="14"/>
      <c r="H33" s="14"/>
      <c r="I33" s="14"/>
      <c r="J33" s="14"/>
      <c r="K33" s="14"/>
      <c r="L33" s="14"/>
    </row>
    <row r="34" spans="2:13" ht="13.5" thickBot="1" x14ac:dyDescent="0.35">
      <c r="C34" s="109"/>
      <c r="D34" s="13" t="s">
        <v>210</v>
      </c>
      <c r="E34" s="106"/>
      <c r="F34" s="15"/>
      <c r="G34" s="15"/>
      <c r="H34" s="15"/>
      <c r="I34" s="15"/>
      <c r="J34" s="15"/>
      <c r="K34" s="15"/>
      <c r="L34" s="15"/>
    </row>
    <row r="35" spans="2:13" ht="12.75" hidden="1" customHeight="1" x14ac:dyDescent="0.3">
      <c r="C35" s="109"/>
      <c r="D35" s="13"/>
      <c r="E35" s="17">
        <f t="shared" ref="E35:L35" si="9">(E33*E34)/15</f>
        <v>0</v>
      </c>
      <c r="F35" s="17">
        <f t="shared" si="9"/>
        <v>0</v>
      </c>
      <c r="G35" s="17">
        <f t="shared" si="9"/>
        <v>0</v>
      </c>
      <c r="H35" s="17">
        <f t="shared" si="9"/>
        <v>0</v>
      </c>
      <c r="I35" s="17">
        <f t="shared" si="9"/>
        <v>0</v>
      </c>
      <c r="J35" s="17">
        <f t="shared" si="9"/>
        <v>0</v>
      </c>
      <c r="K35" s="17">
        <f t="shared" si="9"/>
        <v>0</v>
      </c>
      <c r="L35" s="17">
        <f t="shared" si="9"/>
        <v>0</v>
      </c>
    </row>
    <row r="36" spans="2:13" x14ac:dyDescent="0.3">
      <c r="C36" s="109"/>
      <c r="D36" s="13" t="s">
        <v>211</v>
      </c>
      <c r="E36" s="25"/>
      <c r="F36" s="18"/>
      <c r="G36" s="18"/>
      <c r="H36" s="18"/>
      <c r="I36" s="18"/>
      <c r="J36" s="18"/>
      <c r="K36" s="18"/>
      <c r="L36" s="18"/>
    </row>
    <row r="37" spans="2:13" ht="11.25" customHeight="1" thickBot="1" x14ac:dyDescent="0.35">
      <c r="C37" s="109"/>
      <c r="D37" s="13" t="s">
        <v>212</v>
      </c>
      <c r="E37" s="106"/>
      <c r="F37" s="15"/>
      <c r="G37" s="15"/>
      <c r="H37" s="15"/>
      <c r="I37" s="15"/>
      <c r="J37" s="15"/>
      <c r="K37" s="15"/>
      <c r="L37" s="15"/>
    </row>
    <row r="38" spans="2:13" hidden="1" x14ac:dyDescent="0.3">
      <c r="C38" s="19"/>
      <c r="D38" s="13"/>
      <c r="E38" s="108">
        <f t="shared" ref="E38:L38" si="10">(E36*E37)/15</f>
        <v>0</v>
      </c>
      <c r="F38" s="16">
        <f t="shared" si="10"/>
        <v>0</v>
      </c>
      <c r="G38" s="16">
        <f t="shared" si="10"/>
        <v>0</v>
      </c>
      <c r="H38" s="16">
        <f t="shared" si="10"/>
        <v>0</v>
      </c>
      <c r="I38" s="16">
        <f t="shared" si="10"/>
        <v>0</v>
      </c>
      <c r="J38" s="16">
        <f t="shared" si="10"/>
        <v>0</v>
      </c>
      <c r="K38" s="16">
        <f t="shared" si="10"/>
        <v>0</v>
      </c>
      <c r="L38" s="16">
        <f t="shared" si="10"/>
        <v>0</v>
      </c>
    </row>
    <row r="39" spans="2:13" ht="13.5" hidden="1" thickBot="1" x14ac:dyDescent="0.35">
      <c r="C39" s="19"/>
      <c r="D39" s="13"/>
      <c r="E39" s="23">
        <f t="shared" ref="E39:L39" si="11">(E35+E38)/2</f>
        <v>0</v>
      </c>
      <c r="F39" s="13">
        <f t="shared" si="11"/>
        <v>0</v>
      </c>
      <c r="G39" s="13">
        <f t="shared" si="11"/>
        <v>0</v>
      </c>
      <c r="H39" s="13">
        <f t="shared" si="11"/>
        <v>0</v>
      </c>
      <c r="I39" s="13">
        <f t="shared" si="11"/>
        <v>0</v>
      </c>
      <c r="J39" s="13">
        <f t="shared" si="11"/>
        <v>0</v>
      </c>
      <c r="K39" s="13">
        <f t="shared" si="11"/>
        <v>0</v>
      </c>
      <c r="L39" s="13">
        <f t="shared" si="11"/>
        <v>0</v>
      </c>
    </row>
    <row r="40" spans="2:13" ht="13.5" thickBot="1" x14ac:dyDescent="0.35">
      <c r="C40" s="19"/>
      <c r="D40" s="13"/>
      <c r="E40" s="23"/>
      <c r="F40" s="22"/>
      <c r="G40" s="22"/>
      <c r="H40" s="22"/>
      <c r="I40" s="22"/>
      <c r="J40" s="22"/>
      <c r="K40" s="22"/>
      <c r="L40" s="22"/>
      <c r="M40" s="20">
        <f>(E39+F39+G39+H39+I39+J39+K39+L39)*4.5</f>
        <v>0</v>
      </c>
    </row>
    <row r="41" spans="2:13" ht="16" thickBot="1" x14ac:dyDescent="0.4">
      <c r="B41" s="116" t="s">
        <v>3</v>
      </c>
      <c r="C41" s="116"/>
      <c r="E41" s="11" t="s">
        <v>205</v>
      </c>
      <c r="F41" s="11" t="s">
        <v>206</v>
      </c>
      <c r="G41" s="11" t="s">
        <v>207</v>
      </c>
      <c r="H41" s="11" t="s">
        <v>208</v>
      </c>
      <c r="I41" s="11" t="s">
        <v>272</v>
      </c>
      <c r="J41" s="11" t="s">
        <v>273</v>
      </c>
      <c r="K41" s="11" t="s">
        <v>309</v>
      </c>
      <c r="L41" s="11" t="s">
        <v>310</v>
      </c>
    </row>
    <row r="42" spans="2:13" x14ac:dyDescent="0.3">
      <c r="C42" s="109" t="s">
        <v>302</v>
      </c>
      <c r="D42" s="13" t="s">
        <v>209</v>
      </c>
      <c r="E42" s="30"/>
      <c r="F42" s="14"/>
      <c r="G42" s="14"/>
      <c r="H42" s="14"/>
      <c r="I42" s="14"/>
      <c r="J42" s="31"/>
      <c r="K42" s="14"/>
      <c r="L42" s="14"/>
    </row>
    <row r="43" spans="2:13" ht="12" customHeight="1" thickBot="1" x14ac:dyDescent="0.35">
      <c r="C43" s="109"/>
      <c r="D43" s="13" t="s">
        <v>210</v>
      </c>
      <c r="E43" s="106"/>
      <c r="F43" s="15"/>
      <c r="G43" s="15"/>
      <c r="H43" s="15"/>
      <c r="I43" s="15"/>
      <c r="J43" s="32"/>
      <c r="K43" s="15"/>
      <c r="L43" s="15"/>
    </row>
    <row r="44" spans="2:13" ht="12.75" hidden="1" customHeight="1" x14ac:dyDescent="0.3">
      <c r="C44" s="109"/>
      <c r="D44" s="13"/>
      <c r="E44" s="27">
        <f t="shared" ref="E44:J44" si="12">(E42*E43)/15</f>
        <v>0</v>
      </c>
      <c r="F44" s="27">
        <f t="shared" si="12"/>
        <v>0</v>
      </c>
      <c r="G44" s="27">
        <f t="shared" si="12"/>
        <v>0</v>
      </c>
      <c r="H44" s="27">
        <f t="shared" si="12"/>
        <v>0</v>
      </c>
      <c r="I44" s="27">
        <f t="shared" si="12"/>
        <v>0</v>
      </c>
      <c r="J44" s="27">
        <f t="shared" si="12"/>
        <v>0</v>
      </c>
      <c r="K44" s="27">
        <f>(K42*K43)/15</f>
        <v>0</v>
      </c>
      <c r="L44" s="27">
        <f>(L42*L43)/15</f>
        <v>0</v>
      </c>
    </row>
    <row r="45" spans="2:13" x14ac:dyDescent="0.3">
      <c r="C45" s="109"/>
      <c r="D45" s="13" t="s">
        <v>211</v>
      </c>
      <c r="E45" s="25"/>
      <c r="F45" s="18"/>
      <c r="G45" s="18"/>
      <c r="H45" s="18"/>
      <c r="I45" s="18"/>
      <c r="J45" s="26"/>
      <c r="K45" s="18"/>
      <c r="L45" s="18"/>
    </row>
    <row r="46" spans="2:13" ht="13.5" thickBot="1" x14ac:dyDescent="0.35">
      <c r="C46" s="109"/>
      <c r="D46" s="13" t="s">
        <v>212</v>
      </c>
      <c r="E46" s="106"/>
      <c r="F46" s="15"/>
      <c r="G46" s="15"/>
      <c r="H46" s="15"/>
      <c r="I46" s="15"/>
      <c r="J46" s="32"/>
      <c r="K46" s="15"/>
      <c r="L46" s="15"/>
    </row>
    <row r="47" spans="2:13" hidden="1" x14ac:dyDescent="0.3">
      <c r="C47" s="19"/>
      <c r="D47" s="13"/>
      <c r="E47" s="108">
        <f t="shared" ref="E47:J47" si="13">(E45*E46)/15</f>
        <v>0</v>
      </c>
      <c r="F47" s="16">
        <f t="shared" si="13"/>
        <v>0</v>
      </c>
      <c r="G47" s="16">
        <f t="shared" si="13"/>
        <v>0</v>
      </c>
      <c r="H47" s="16">
        <f t="shared" si="13"/>
        <v>0</v>
      </c>
      <c r="I47" s="16">
        <f t="shared" si="13"/>
        <v>0</v>
      </c>
      <c r="J47" s="16">
        <f t="shared" si="13"/>
        <v>0</v>
      </c>
      <c r="K47" s="16">
        <f>(K45*K46)/15</f>
        <v>0</v>
      </c>
      <c r="L47" s="16">
        <f>(L45*L46)/15</f>
        <v>0</v>
      </c>
    </row>
    <row r="48" spans="2:13" ht="13.5" hidden="1" thickBot="1" x14ac:dyDescent="0.35">
      <c r="C48" s="19"/>
      <c r="D48" s="13"/>
      <c r="E48" s="23">
        <f t="shared" ref="E48:J48" si="14">(E44+E47)/2</f>
        <v>0</v>
      </c>
      <c r="F48" s="13">
        <f t="shared" si="14"/>
        <v>0</v>
      </c>
      <c r="G48" s="13">
        <f t="shared" si="14"/>
        <v>0</v>
      </c>
      <c r="H48" s="13">
        <f t="shared" si="14"/>
        <v>0</v>
      </c>
      <c r="I48" s="13">
        <f t="shared" si="14"/>
        <v>0</v>
      </c>
      <c r="J48" s="13">
        <f t="shared" si="14"/>
        <v>0</v>
      </c>
      <c r="K48" s="13">
        <f>(K44+K47)/2</f>
        <v>0</v>
      </c>
      <c r="L48" s="13">
        <f>(L44+L47)/2</f>
        <v>0</v>
      </c>
    </row>
    <row r="49" spans="3:13" ht="13.5" thickBot="1" x14ac:dyDescent="0.35">
      <c r="C49" s="19"/>
      <c r="D49" s="13"/>
      <c r="E49" s="23"/>
      <c r="F49" s="22"/>
      <c r="G49" s="22"/>
      <c r="H49" s="22"/>
      <c r="I49" s="22"/>
      <c r="J49" s="22"/>
      <c r="K49" s="22"/>
      <c r="L49" s="22"/>
      <c r="M49" s="20">
        <f>(E48+F48+G48+H48+I48+J48+K48+L48)*2</f>
        <v>0</v>
      </c>
    </row>
    <row r="50" spans="3:13" ht="15.5" thickBot="1" x14ac:dyDescent="0.35">
      <c r="C50" s="19"/>
      <c r="D50" s="13"/>
      <c r="E50" s="29" t="s">
        <v>205</v>
      </c>
      <c r="F50" s="29" t="s">
        <v>206</v>
      </c>
      <c r="G50" s="29" t="s">
        <v>207</v>
      </c>
      <c r="H50" s="29" t="s">
        <v>208</v>
      </c>
      <c r="I50" s="29" t="s">
        <v>272</v>
      </c>
      <c r="J50" s="29" t="s">
        <v>273</v>
      </c>
      <c r="K50" s="29" t="s">
        <v>309</v>
      </c>
      <c r="L50" s="29" t="s">
        <v>310</v>
      </c>
    </row>
    <row r="51" spans="3:13" x14ac:dyDescent="0.3">
      <c r="C51" s="109" t="s">
        <v>303</v>
      </c>
      <c r="D51" s="13" t="s">
        <v>209</v>
      </c>
      <c r="E51" s="30"/>
      <c r="F51" s="14"/>
      <c r="G51" s="14"/>
      <c r="H51" s="14"/>
      <c r="I51" s="14"/>
      <c r="J51" s="31"/>
      <c r="K51" s="14"/>
      <c r="L51" s="14"/>
    </row>
    <row r="52" spans="3:13" ht="13.5" thickBot="1" x14ac:dyDescent="0.35">
      <c r="C52" s="109"/>
      <c r="D52" s="13" t="s">
        <v>210</v>
      </c>
      <c r="E52" s="106"/>
      <c r="F52" s="15"/>
      <c r="G52" s="15"/>
      <c r="H52" s="15"/>
      <c r="I52" s="15"/>
      <c r="J52" s="32"/>
      <c r="K52" s="15"/>
      <c r="L52" s="15"/>
    </row>
    <row r="53" spans="3:13" ht="12.75" hidden="1" customHeight="1" x14ac:dyDescent="0.3">
      <c r="C53" s="109"/>
      <c r="D53" s="13"/>
      <c r="E53" s="33">
        <f t="shared" ref="E53:J53" si="15">(E51*E52)/15</f>
        <v>0</v>
      </c>
      <c r="F53" s="33">
        <f t="shared" si="15"/>
        <v>0</v>
      </c>
      <c r="G53" s="33">
        <f t="shared" si="15"/>
        <v>0</v>
      </c>
      <c r="H53" s="33">
        <f t="shared" si="15"/>
        <v>0</v>
      </c>
      <c r="I53" s="33">
        <f t="shared" si="15"/>
        <v>0</v>
      </c>
      <c r="J53" s="33">
        <f t="shared" si="15"/>
        <v>0</v>
      </c>
      <c r="K53" s="33">
        <f>(K51*K52)/15</f>
        <v>0</v>
      </c>
      <c r="L53" s="33">
        <f>(L51*L52)/15</f>
        <v>0</v>
      </c>
    </row>
    <row r="54" spans="3:13" x14ac:dyDescent="0.3">
      <c r="C54" s="109"/>
      <c r="D54" s="13" t="s">
        <v>211</v>
      </c>
      <c r="E54" s="25"/>
      <c r="F54" s="18"/>
      <c r="G54" s="18"/>
      <c r="H54" s="18"/>
      <c r="I54" s="18"/>
      <c r="J54" s="26"/>
      <c r="K54" s="18"/>
      <c r="L54" s="18"/>
    </row>
    <row r="55" spans="3:13" ht="13.5" thickBot="1" x14ac:dyDescent="0.35">
      <c r="C55" s="109"/>
      <c r="D55" s="13" t="s">
        <v>212</v>
      </c>
      <c r="E55" s="106"/>
      <c r="F55" s="15"/>
      <c r="G55" s="15"/>
      <c r="H55" s="15"/>
      <c r="I55" s="15"/>
      <c r="J55" s="32"/>
      <c r="K55" s="15"/>
      <c r="L55" s="15"/>
    </row>
    <row r="56" spans="3:13" hidden="1" x14ac:dyDescent="0.3">
      <c r="C56" s="13"/>
      <c r="D56" s="13"/>
      <c r="E56" s="108">
        <f t="shared" ref="E56:J56" si="16">(E54*E55)/15</f>
        <v>0</v>
      </c>
      <c r="F56" s="16">
        <f t="shared" si="16"/>
        <v>0</v>
      </c>
      <c r="G56" s="16">
        <f t="shared" si="16"/>
        <v>0</v>
      </c>
      <c r="H56" s="16">
        <f t="shared" si="16"/>
        <v>0</v>
      </c>
      <c r="I56" s="16">
        <f t="shared" si="16"/>
        <v>0</v>
      </c>
      <c r="J56" s="16">
        <f t="shared" si="16"/>
        <v>0</v>
      </c>
      <c r="K56" s="16">
        <f>(K54*K55)/15</f>
        <v>0</v>
      </c>
      <c r="L56" s="16">
        <f>(L54*L55)/15</f>
        <v>0</v>
      </c>
    </row>
    <row r="57" spans="3:13" ht="13.5" hidden="1" thickBot="1" x14ac:dyDescent="0.35">
      <c r="C57" s="13"/>
      <c r="D57" s="13"/>
      <c r="E57" s="23">
        <f t="shared" ref="E57:J57" si="17">(E53+E56)/2</f>
        <v>0</v>
      </c>
      <c r="F57" s="13">
        <f t="shared" si="17"/>
        <v>0</v>
      </c>
      <c r="G57" s="13">
        <f t="shared" si="17"/>
        <v>0</v>
      </c>
      <c r="H57" s="13">
        <f t="shared" si="17"/>
        <v>0</v>
      </c>
      <c r="I57" s="13">
        <f t="shared" si="17"/>
        <v>0</v>
      </c>
      <c r="J57" s="13">
        <f t="shared" si="17"/>
        <v>0</v>
      </c>
      <c r="K57" s="13">
        <f>(K53+K56)/2</f>
        <v>0</v>
      </c>
      <c r="L57" s="13">
        <f>(L53+L56)/2</f>
        <v>0</v>
      </c>
    </row>
    <row r="58" spans="3:13" ht="13.5" thickBot="1" x14ac:dyDescent="0.35">
      <c r="C58" s="13"/>
      <c r="D58" s="13"/>
      <c r="E58" s="23"/>
      <c r="F58" s="22"/>
      <c r="G58" s="22"/>
      <c r="H58" s="22"/>
      <c r="I58" s="22"/>
      <c r="J58" s="22"/>
      <c r="K58" s="22"/>
      <c r="L58" s="22"/>
      <c r="M58" s="20">
        <f>(E57+F57+G57+H57+I57+J57+K57+L57)*2</f>
        <v>0</v>
      </c>
    </row>
    <row r="59" spans="3:13" ht="15.5" thickBot="1" x14ac:dyDescent="0.35">
      <c r="C59" s="19"/>
      <c r="D59" s="13"/>
      <c r="E59" s="29" t="s">
        <v>205</v>
      </c>
      <c r="F59" s="29" t="s">
        <v>206</v>
      </c>
      <c r="G59" s="29" t="s">
        <v>207</v>
      </c>
      <c r="H59" s="29" t="s">
        <v>208</v>
      </c>
      <c r="I59" s="29" t="s">
        <v>272</v>
      </c>
      <c r="J59" s="29" t="s">
        <v>273</v>
      </c>
      <c r="K59" s="29" t="s">
        <v>309</v>
      </c>
      <c r="L59" s="29" t="s">
        <v>310</v>
      </c>
      <c r="M59" s="21"/>
    </row>
    <row r="60" spans="3:13" x14ac:dyDescent="0.3">
      <c r="C60" s="109" t="s">
        <v>343</v>
      </c>
      <c r="D60" s="13" t="s">
        <v>209</v>
      </c>
      <c r="E60" s="30"/>
      <c r="F60" s="14"/>
      <c r="G60" s="14"/>
      <c r="H60" s="14"/>
      <c r="I60" s="14"/>
      <c r="J60" s="14"/>
      <c r="K60" s="14"/>
      <c r="L60" s="14"/>
    </row>
    <row r="61" spans="3:13" ht="13.5" thickBot="1" x14ac:dyDescent="0.35">
      <c r="C61" s="109"/>
      <c r="D61" s="13" t="s">
        <v>210</v>
      </c>
      <c r="E61" s="106"/>
      <c r="F61" s="15"/>
      <c r="G61" s="15"/>
      <c r="H61" s="15"/>
      <c r="I61" s="15"/>
      <c r="J61" s="15"/>
      <c r="K61" s="15"/>
      <c r="L61" s="15"/>
    </row>
    <row r="62" spans="3:13" ht="12.75" hidden="1" customHeight="1" x14ac:dyDescent="0.3">
      <c r="C62" s="109"/>
      <c r="D62" s="13"/>
      <c r="E62" s="107">
        <f t="shared" ref="E62:L62" si="18">(E60*E61)/15</f>
        <v>0</v>
      </c>
      <c r="F62" s="17">
        <f t="shared" si="18"/>
        <v>0</v>
      </c>
      <c r="G62" s="17">
        <f t="shared" si="18"/>
        <v>0</v>
      </c>
      <c r="H62" s="17">
        <f t="shared" si="18"/>
        <v>0</v>
      </c>
      <c r="I62" s="17">
        <f t="shared" si="18"/>
        <v>0</v>
      </c>
      <c r="J62" s="17">
        <f t="shared" si="18"/>
        <v>0</v>
      </c>
      <c r="K62" s="17">
        <f t="shared" si="18"/>
        <v>0</v>
      </c>
      <c r="L62" s="17">
        <f t="shared" si="18"/>
        <v>0</v>
      </c>
    </row>
    <row r="63" spans="3:13" x14ac:dyDescent="0.3">
      <c r="C63" s="109"/>
      <c r="D63" s="13" t="s">
        <v>211</v>
      </c>
      <c r="E63" s="25"/>
      <c r="F63" s="18"/>
      <c r="G63" s="18"/>
      <c r="H63" s="18"/>
      <c r="I63" s="18"/>
      <c r="J63" s="18"/>
      <c r="K63" s="18"/>
      <c r="L63" s="18"/>
    </row>
    <row r="64" spans="3:13" ht="11.25" customHeight="1" thickBot="1" x14ac:dyDescent="0.35">
      <c r="C64" s="109"/>
      <c r="D64" s="13" t="s">
        <v>212</v>
      </c>
      <c r="E64" s="106"/>
      <c r="F64" s="15"/>
      <c r="G64" s="15"/>
      <c r="H64" s="15"/>
      <c r="I64" s="15"/>
      <c r="J64" s="15"/>
      <c r="K64" s="15"/>
      <c r="L64" s="15"/>
    </row>
    <row r="65" spans="2:13" hidden="1" x14ac:dyDescent="0.3">
      <c r="C65" s="19"/>
      <c r="D65" s="13"/>
      <c r="E65" s="108">
        <f t="shared" ref="E65:L65" si="19">(E63*E64)/15</f>
        <v>0</v>
      </c>
      <c r="F65" s="16">
        <f t="shared" si="19"/>
        <v>0</v>
      </c>
      <c r="G65" s="16">
        <f t="shared" si="19"/>
        <v>0</v>
      </c>
      <c r="H65" s="16">
        <f t="shared" si="19"/>
        <v>0</v>
      </c>
      <c r="I65" s="16">
        <f t="shared" si="19"/>
        <v>0</v>
      </c>
      <c r="J65" s="16">
        <f t="shared" si="19"/>
        <v>0</v>
      </c>
      <c r="K65" s="16">
        <f t="shared" si="19"/>
        <v>0</v>
      </c>
      <c r="L65" s="16">
        <f t="shared" si="19"/>
        <v>0</v>
      </c>
    </row>
    <row r="66" spans="2:13" ht="13.5" hidden="1" thickBot="1" x14ac:dyDescent="0.35">
      <c r="C66" s="19"/>
      <c r="D66" s="13"/>
      <c r="E66" s="23">
        <f t="shared" ref="E66:L66" si="20">(E62+E65)/2</f>
        <v>0</v>
      </c>
      <c r="F66" s="13">
        <f t="shared" si="20"/>
        <v>0</v>
      </c>
      <c r="G66" s="13">
        <f t="shared" si="20"/>
        <v>0</v>
      </c>
      <c r="H66" s="13">
        <f t="shared" si="20"/>
        <v>0</v>
      </c>
      <c r="I66" s="13">
        <f t="shared" si="20"/>
        <v>0</v>
      </c>
      <c r="J66" s="13">
        <f t="shared" si="20"/>
        <v>0</v>
      </c>
      <c r="K66" s="13">
        <f t="shared" si="20"/>
        <v>0</v>
      </c>
      <c r="L66" s="13">
        <f t="shared" si="20"/>
        <v>0</v>
      </c>
    </row>
    <row r="67" spans="2:13" ht="13.5" thickBot="1" x14ac:dyDescent="0.35">
      <c r="C67" s="19"/>
      <c r="D67" s="13"/>
      <c r="E67" s="23"/>
      <c r="F67" s="22"/>
      <c r="G67" s="22"/>
      <c r="H67" s="22"/>
      <c r="I67" s="22"/>
      <c r="J67" s="22"/>
      <c r="K67" s="22"/>
      <c r="L67" s="22"/>
      <c r="M67" s="20">
        <f>(E66+F66+G66+H66+I66+J66+K66+L66)*3</f>
        <v>0</v>
      </c>
    </row>
    <row r="68" spans="2:13" ht="16" thickBot="1" x14ac:dyDescent="0.4">
      <c r="B68" s="116" t="s">
        <v>4</v>
      </c>
      <c r="C68" s="116"/>
      <c r="E68" s="11" t="s">
        <v>205</v>
      </c>
      <c r="F68" s="11" t="s">
        <v>206</v>
      </c>
      <c r="G68" s="11" t="s">
        <v>207</v>
      </c>
      <c r="H68" s="11" t="s">
        <v>208</v>
      </c>
      <c r="I68" s="11" t="s">
        <v>272</v>
      </c>
      <c r="J68" s="11" t="s">
        <v>273</v>
      </c>
      <c r="K68" s="11" t="s">
        <v>309</v>
      </c>
      <c r="L68" s="11" t="s">
        <v>310</v>
      </c>
    </row>
    <row r="69" spans="2:13" x14ac:dyDescent="0.3">
      <c r="C69" s="109" t="s">
        <v>304</v>
      </c>
      <c r="D69" s="13" t="s">
        <v>209</v>
      </c>
      <c r="E69" s="30"/>
      <c r="F69" s="14"/>
      <c r="G69" s="14"/>
      <c r="H69" s="14"/>
      <c r="I69" s="14"/>
      <c r="J69" s="31"/>
      <c r="K69" s="14"/>
      <c r="L69" s="14"/>
    </row>
    <row r="70" spans="2:13" ht="13.5" thickBot="1" x14ac:dyDescent="0.35">
      <c r="C70" s="109"/>
      <c r="D70" s="13" t="s">
        <v>210</v>
      </c>
      <c r="E70" s="106"/>
      <c r="F70" s="15"/>
      <c r="G70" s="15"/>
      <c r="H70" s="15"/>
      <c r="I70" s="15"/>
      <c r="J70" s="32"/>
      <c r="K70" s="15"/>
      <c r="L70" s="15"/>
    </row>
    <row r="71" spans="2:13" ht="12.75" hidden="1" customHeight="1" x14ac:dyDescent="0.3">
      <c r="C71" s="109"/>
      <c r="D71" s="13"/>
      <c r="E71" s="27">
        <f t="shared" ref="E71:J71" si="21">(E69*E70)/15</f>
        <v>0</v>
      </c>
      <c r="F71" s="27">
        <f t="shared" si="21"/>
        <v>0</v>
      </c>
      <c r="G71" s="27">
        <f t="shared" si="21"/>
        <v>0</v>
      </c>
      <c r="H71" s="27">
        <f t="shared" si="21"/>
        <v>0</v>
      </c>
      <c r="I71" s="27">
        <f t="shared" si="21"/>
        <v>0</v>
      </c>
      <c r="J71" s="27">
        <f t="shared" si="21"/>
        <v>0</v>
      </c>
      <c r="K71" s="27">
        <f>(K69*K70)/15</f>
        <v>0</v>
      </c>
      <c r="L71" s="27">
        <f>(L69*L70)/15</f>
        <v>0</v>
      </c>
    </row>
    <row r="72" spans="2:13" x14ac:dyDescent="0.3">
      <c r="C72" s="109"/>
      <c r="D72" s="13" t="s">
        <v>211</v>
      </c>
      <c r="E72" s="25"/>
      <c r="F72" s="18"/>
      <c r="G72" s="18"/>
      <c r="H72" s="18"/>
      <c r="I72" s="18"/>
      <c r="J72" s="26"/>
      <c r="K72" s="18"/>
      <c r="L72" s="18"/>
    </row>
    <row r="73" spans="2:13" ht="13.5" thickBot="1" x14ac:dyDescent="0.35">
      <c r="C73" s="109"/>
      <c r="D73" s="13" t="s">
        <v>212</v>
      </c>
      <c r="E73" s="106"/>
      <c r="F73" s="15"/>
      <c r="G73" s="15"/>
      <c r="H73" s="15"/>
      <c r="I73" s="15"/>
      <c r="J73" s="32"/>
      <c r="K73" s="15"/>
      <c r="L73" s="15"/>
    </row>
    <row r="74" spans="2:13" hidden="1" x14ac:dyDescent="0.3">
      <c r="C74" s="19"/>
      <c r="D74" s="13"/>
      <c r="E74" s="108">
        <f t="shared" ref="E74:J74" si="22">(E72*E73)/15</f>
        <v>0</v>
      </c>
      <c r="F74" s="16">
        <f t="shared" si="22"/>
        <v>0</v>
      </c>
      <c r="G74" s="16">
        <f t="shared" si="22"/>
        <v>0</v>
      </c>
      <c r="H74" s="16">
        <f t="shared" si="22"/>
        <v>0</v>
      </c>
      <c r="I74" s="16">
        <f t="shared" si="22"/>
        <v>0</v>
      </c>
      <c r="J74" s="16">
        <f t="shared" si="22"/>
        <v>0</v>
      </c>
      <c r="K74" s="16">
        <f>(K72*K73)/15</f>
        <v>0</v>
      </c>
      <c r="L74" s="16">
        <f>(L72*L73)/15</f>
        <v>0</v>
      </c>
    </row>
    <row r="75" spans="2:13" ht="13.5" hidden="1" thickBot="1" x14ac:dyDescent="0.35">
      <c r="C75" s="19"/>
      <c r="D75" s="13"/>
      <c r="E75" s="23">
        <f t="shared" ref="E75:J75" si="23">(E71+E74)/2</f>
        <v>0</v>
      </c>
      <c r="F75" s="13">
        <f t="shared" si="23"/>
        <v>0</v>
      </c>
      <c r="G75" s="13">
        <f t="shared" si="23"/>
        <v>0</v>
      </c>
      <c r="H75" s="13">
        <f t="shared" si="23"/>
        <v>0</v>
      </c>
      <c r="I75" s="13">
        <f t="shared" si="23"/>
        <v>0</v>
      </c>
      <c r="J75" s="13">
        <f t="shared" si="23"/>
        <v>0</v>
      </c>
      <c r="K75" s="13">
        <f>(K71+K74)/2</f>
        <v>0</v>
      </c>
      <c r="L75" s="13">
        <f>(L71+L74)/2</f>
        <v>0</v>
      </c>
    </row>
    <row r="76" spans="2:13" ht="13.5" thickBot="1" x14ac:dyDescent="0.35">
      <c r="C76" s="19"/>
      <c r="D76" s="13"/>
      <c r="E76" s="23"/>
      <c r="F76" s="22"/>
      <c r="G76" s="22"/>
      <c r="H76" s="22"/>
      <c r="I76" s="22"/>
      <c r="J76" s="22"/>
      <c r="K76" s="22"/>
      <c r="L76" s="22"/>
      <c r="M76" s="20">
        <f>(E75+F75+G75+H75+I75+J75+K75+L75)*2</f>
        <v>0</v>
      </c>
    </row>
    <row r="77" spans="2:13" ht="15.5" thickBot="1" x14ac:dyDescent="0.35">
      <c r="C77" s="19"/>
      <c r="D77" s="13"/>
      <c r="E77" s="29" t="s">
        <v>205</v>
      </c>
      <c r="F77" s="29" t="s">
        <v>206</v>
      </c>
      <c r="G77" s="29" t="s">
        <v>207</v>
      </c>
      <c r="H77" s="29" t="s">
        <v>208</v>
      </c>
      <c r="I77" s="29" t="s">
        <v>272</v>
      </c>
      <c r="J77" s="29" t="s">
        <v>273</v>
      </c>
      <c r="K77" s="29" t="s">
        <v>309</v>
      </c>
      <c r="L77" s="29" t="s">
        <v>310</v>
      </c>
      <c r="M77" s="21"/>
    </row>
    <row r="78" spans="2:13" x14ac:dyDescent="0.3">
      <c r="C78" s="109" t="s">
        <v>344</v>
      </c>
      <c r="D78" s="13" t="s">
        <v>209</v>
      </c>
      <c r="E78" s="30"/>
      <c r="F78" s="14"/>
      <c r="G78" s="14"/>
      <c r="H78" s="14"/>
      <c r="I78" s="14"/>
      <c r="J78" s="14"/>
      <c r="K78" s="14"/>
      <c r="L78" s="14"/>
    </row>
    <row r="79" spans="2:13" ht="13.5" thickBot="1" x14ac:dyDescent="0.35">
      <c r="C79" s="109"/>
      <c r="D79" s="13" t="s">
        <v>210</v>
      </c>
      <c r="E79" s="106"/>
      <c r="F79" s="15"/>
      <c r="G79" s="15"/>
      <c r="H79" s="15"/>
      <c r="I79" s="15"/>
      <c r="J79" s="15"/>
      <c r="K79" s="15"/>
      <c r="L79" s="15"/>
    </row>
    <row r="80" spans="2:13" ht="12.75" hidden="1" customHeight="1" x14ac:dyDescent="0.3">
      <c r="C80" s="109"/>
      <c r="D80" s="13"/>
      <c r="E80" s="107">
        <f t="shared" ref="E80:L80" si="24">(E78*E79)/15</f>
        <v>0</v>
      </c>
      <c r="F80" s="17">
        <f t="shared" si="24"/>
        <v>0</v>
      </c>
      <c r="G80" s="17">
        <f t="shared" si="24"/>
        <v>0</v>
      </c>
      <c r="H80" s="17">
        <f t="shared" si="24"/>
        <v>0</v>
      </c>
      <c r="I80" s="17">
        <f t="shared" si="24"/>
        <v>0</v>
      </c>
      <c r="J80" s="17">
        <f t="shared" si="24"/>
        <v>0</v>
      </c>
      <c r="K80" s="17">
        <f t="shared" si="24"/>
        <v>0</v>
      </c>
      <c r="L80" s="17">
        <f t="shared" si="24"/>
        <v>0</v>
      </c>
    </row>
    <row r="81" spans="3:13" x14ac:dyDescent="0.3">
      <c r="C81" s="109"/>
      <c r="D81" s="13" t="s">
        <v>211</v>
      </c>
      <c r="E81" s="25"/>
      <c r="F81" s="18"/>
      <c r="G81" s="18"/>
      <c r="H81" s="18"/>
      <c r="I81" s="18"/>
      <c r="J81" s="18"/>
      <c r="K81" s="18"/>
      <c r="L81" s="18"/>
    </row>
    <row r="82" spans="3:13" ht="11.25" customHeight="1" thickBot="1" x14ac:dyDescent="0.35">
      <c r="C82" s="109"/>
      <c r="D82" s="13" t="s">
        <v>212</v>
      </c>
      <c r="E82" s="106"/>
      <c r="F82" s="15"/>
      <c r="G82" s="15"/>
      <c r="H82" s="15"/>
      <c r="I82" s="15"/>
      <c r="J82" s="15"/>
      <c r="K82" s="15"/>
      <c r="L82" s="15"/>
    </row>
    <row r="83" spans="3:13" hidden="1" x14ac:dyDescent="0.3">
      <c r="C83" s="19"/>
      <c r="D83" s="13"/>
      <c r="E83" s="108">
        <f t="shared" ref="E83:L83" si="25">(E81*E82)/15</f>
        <v>0</v>
      </c>
      <c r="F83" s="16">
        <f t="shared" si="25"/>
        <v>0</v>
      </c>
      <c r="G83" s="16">
        <f t="shared" si="25"/>
        <v>0</v>
      </c>
      <c r="H83" s="16">
        <f t="shared" si="25"/>
        <v>0</v>
      </c>
      <c r="I83" s="16">
        <f t="shared" si="25"/>
        <v>0</v>
      </c>
      <c r="J83" s="16">
        <f t="shared" si="25"/>
        <v>0</v>
      </c>
      <c r="K83" s="16">
        <f t="shared" si="25"/>
        <v>0</v>
      </c>
      <c r="L83" s="16">
        <f t="shared" si="25"/>
        <v>0</v>
      </c>
    </row>
    <row r="84" spans="3:13" ht="13.5" hidden="1" thickBot="1" x14ac:dyDescent="0.35">
      <c r="C84" s="19"/>
      <c r="D84" s="13"/>
      <c r="E84" s="23">
        <f t="shared" ref="E84:L84" si="26">(E80+E83)/2</f>
        <v>0</v>
      </c>
      <c r="F84" s="13">
        <f t="shared" si="26"/>
        <v>0</v>
      </c>
      <c r="G84" s="13">
        <f t="shared" si="26"/>
        <v>0</v>
      </c>
      <c r="H84" s="13">
        <f t="shared" si="26"/>
        <v>0</v>
      </c>
      <c r="I84" s="13">
        <f t="shared" si="26"/>
        <v>0</v>
      </c>
      <c r="J84" s="13">
        <f t="shared" si="26"/>
        <v>0</v>
      </c>
      <c r="K84" s="13">
        <f t="shared" si="26"/>
        <v>0</v>
      </c>
      <c r="L84" s="13">
        <f t="shared" si="26"/>
        <v>0</v>
      </c>
    </row>
    <row r="85" spans="3:13" ht="13.5" thickBot="1" x14ac:dyDescent="0.35">
      <c r="C85" s="19"/>
      <c r="D85" s="13"/>
      <c r="E85" s="23"/>
      <c r="F85" s="22"/>
      <c r="G85" s="22"/>
      <c r="H85" s="22"/>
      <c r="I85" s="22"/>
      <c r="J85" s="22"/>
      <c r="K85" s="22"/>
      <c r="L85" s="22"/>
      <c r="M85" s="20">
        <f>(E84+F84+G84+H84+I84+J84+K84+L84)*3</f>
        <v>0</v>
      </c>
    </row>
    <row r="86" spans="3:13" ht="15.5" thickBot="1" x14ac:dyDescent="0.35">
      <c r="C86" s="19"/>
      <c r="D86" s="13"/>
      <c r="E86" s="29" t="s">
        <v>205</v>
      </c>
      <c r="F86" s="29" t="s">
        <v>206</v>
      </c>
      <c r="G86" s="29" t="s">
        <v>207</v>
      </c>
      <c r="H86" s="29" t="s">
        <v>208</v>
      </c>
      <c r="I86" s="29" t="s">
        <v>272</v>
      </c>
      <c r="J86" s="29" t="s">
        <v>273</v>
      </c>
      <c r="K86" s="29" t="s">
        <v>309</v>
      </c>
      <c r="L86" s="29" t="s">
        <v>310</v>
      </c>
    </row>
    <row r="87" spans="3:13" x14ac:dyDescent="0.3">
      <c r="C87" s="110" t="s">
        <v>305</v>
      </c>
      <c r="D87" s="13" t="s">
        <v>209</v>
      </c>
      <c r="E87" s="30"/>
      <c r="F87" s="14"/>
      <c r="G87" s="14"/>
      <c r="H87" s="31"/>
      <c r="I87" s="14"/>
      <c r="J87" s="31"/>
      <c r="K87" s="14"/>
      <c r="L87" s="14"/>
    </row>
    <row r="88" spans="3:13" ht="13.5" thickBot="1" x14ac:dyDescent="0.35">
      <c r="C88" s="110"/>
      <c r="D88" s="13" t="s">
        <v>210</v>
      </c>
      <c r="E88" s="106"/>
      <c r="F88" s="15"/>
      <c r="G88" s="15"/>
      <c r="H88" s="15"/>
      <c r="I88" s="15"/>
      <c r="J88" s="32"/>
      <c r="K88" s="15"/>
      <c r="L88" s="15"/>
    </row>
    <row r="89" spans="3:13" ht="12.75" hidden="1" customHeight="1" x14ac:dyDescent="0.3">
      <c r="C89" s="110"/>
      <c r="D89" s="13"/>
      <c r="E89" s="27">
        <f t="shared" ref="E89:J89" si="27">(E87*E88)/15</f>
        <v>0</v>
      </c>
      <c r="F89" s="27">
        <f t="shared" si="27"/>
        <v>0</v>
      </c>
      <c r="G89" s="27">
        <f t="shared" si="27"/>
        <v>0</v>
      </c>
      <c r="H89" s="27">
        <f t="shared" si="27"/>
        <v>0</v>
      </c>
      <c r="I89" s="27">
        <f t="shared" si="27"/>
        <v>0</v>
      </c>
      <c r="J89" s="27">
        <f t="shared" si="27"/>
        <v>0</v>
      </c>
      <c r="K89" s="27">
        <f>(K87*K88)/15</f>
        <v>0</v>
      </c>
      <c r="L89" s="27">
        <f>(L87*L88)/15</f>
        <v>0</v>
      </c>
    </row>
    <row r="90" spans="3:13" x14ac:dyDescent="0.3">
      <c r="C90" s="110"/>
      <c r="D90" s="13" t="s">
        <v>211</v>
      </c>
      <c r="E90" s="25"/>
      <c r="F90" s="18"/>
      <c r="G90" s="18"/>
      <c r="H90" s="18"/>
      <c r="I90" s="18"/>
      <c r="J90" s="26"/>
      <c r="K90" s="18"/>
      <c r="L90" s="18"/>
    </row>
    <row r="91" spans="3:13" ht="13.5" thickBot="1" x14ac:dyDescent="0.35">
      <c r="C91" s="110"/>
      <c r="D91" s="13" t="s">
        <v>212</v>
      </c>
      <c r="E91" s="106"/>
      <c r="F91" s="15"/>
      <c r="G91" s="15"/>
      <c r="H91" s="15"/>
      <c r="I91" s="15"/>
      <c r="J91" s="32"/>
      <c r="K91" s="15"/>
      <c r="L91" s="15"/>
    </row>
    <row r="92" spans="3:13" hidden="1" x14ac:dyDescent="0.3">
      <c r="C92" s="19"/>
      <c r="D92" s="13"/>
      <c r="E92" s="108">
        <f t="shared" ref="E92:J92" si="28">(E90*E91)/15</f>
        <v>0</v>
      </c>
      <c r="F92" s="16">
        <f t="shared" si="28"/>
        <v>0</v>
      </c>
      <c r="G92" s="16">
        <f t="shared" si="28"/>
        <v>0</v>
      </c>
      <c r="H92" s="16">
        <f t="shared" si="28"/>
        <v>0</v>
      </c>
      <c r="I92" s="16">
        <f t="shared" si="28"/>
        <v>0</v>
      </c>
      <c r="J92" s="16">
        <f t="shared" si="28"/>
        <v>0</v>
      </c>
      <c r="K92" s="16">
        <f>(K90*K91)/15</f>
        <v>0</v>
      </c>
      <c r="L92" s="16">
        <f>(L90*L91)/15</f>
        <v>0</v>
      </c>
    </row>
    <row r="93" spans="3:13" ht="13.5" hidden="1" thickBot="1" x14ac:dyDescent="0.35">
      <c r="C93" s="19"/>
      <c r="D93" s="13"/>
      <c r="E93" s="23">
        <f t="shared" ref="E93:J93" si="29">(E89+E92)/2</f>
        <v>0</v>
      </c>
      <c r="F93" s="13">
        <f t="shared" si="29"/>
        <v>0</v>
      </c>
      <c r="G93" s="13">
        <f t="shared" si="29"/>
        <v>0</v>
      </c>
      <c r="H93" s="13">
        <f t="shared" si="29"/>
        <v>0</v>
      </c>
      <c r="I93" s="13">
        <f t="shared" si="29"/>
        <v>0</v>
      </c>
      <c r="J93" s="13">
        <f t="shared" si="29"/>
        <v>0</v>
      </c>
      <c r="K93" s="13">
        <f>(K89+K92)/2</f>
        <v>0</v>
      </c>
      <c r="L93" s="13">
        <f>(L89+L92)/2</f>
        <v>0</v>
      </c>
    </row>
    <row r="94" spans="3:13" ht="13.5" thickBot="1" x14ac:dyDescent="0.35">
      <c r="C94" s="19"/>
      <c r="D94" s="13"/>
      <c r="E94" s="23"/>
      <c r="F94" s="22"/>
      <c r="G94" s="22"/>
      <c r="H94" s="22"/>
      <c r="I94" s="22"/>
      <c r="J94" s="22"/>
      <c r="K94" s="22"/>
      <c r="L94" s="22"/>
      <c r="M94" s="20">
        <f>(E93+F93+G93+H93+I93+J93+K93+L93)*2</f>
        <v>0</v>
      </c>
    </row>
    <row r="95" spans="3:13" ht="15.5" thickBot="1" x14ac:dyDescent="0.35">
      <c r="C95" s="19"/>
      <c r="D95" s="13"/>
      <c r="E95" s="29" t="s">
        <v>205</v>
      </c>
      <c r="F95" s="29" t="s">
        <v>206</v>
      </c>
      <c r="G95" s="29" t="s">
        <v>207</v>
      </c>
      <c r="H95" s="29" t="s">
        <v>208</v>
      </c>
      <c r="I95" s="29" t="s">
        <v>272</v>
      </c>
      <c r="J95" s="29" t="s">
        <v>273</v>
      </c>
      <c r="K95" s="29" t="s">
        <v>309</v>
      </c>
      <c r="L95" s="29" t="s">
        <v>310</v>
      </c>
    </row>
    <row r="96" spans="3:13" x14ac:dyDescent="0.3">
      <c r="C96" s="109" t="s">
        <v>306</v>
      </c>
      <c r="D96" s="13" t="s">
        <v>209</v>
      </c>
      <c r="E96" s="30"/>
      <c r="F96" s="14"/>
      <c r="G96" s="14"/>
      <c r="H96" s="31"/>
      <c r="I96" s="14"/>
      <c r="J96" s="14"/>
      <c r="K96" s="14"/>
      <c r="L96" s="14"/>
    </row>
    <row r="97" spans="3:13" ht="13.5" thickBot="1" x14ac:dyDescent="0.35">
      <c r="C97" s="110"/>
      <c r="D97" s="13" t="s">
        <v>210</v>
      </c>
      <c r="E97" s="15"/>
      <c r="F97" s="15"/>
      <c r="G97" s="15"/>
      <c r="H97" s="15"/>
      <c r="I97" s="15"/>
      <c r="J97" s="15"/>
      <c r="K97" s="15"/>
      <c r="L97" s="15"/>
    </row>
    <row r="98" spans="3:13" ht="12.75" hidden="1" customHeight="1" x14ac:dyDescent="0.3">
      <c r="C98" s="110"/>
      <c r="D98" s="13"/>
      <c r="E98" s="27">
        <f t="shared" ref="E98:J98" si="30">(E96*E97)/15</f>
        <v>0</v>
      </c>
      <c r="F98" s="27">
        <f t="shared" si="30"/>
        <v>0</v>
      </c>
      <c r="G98" s="27">
        <f t="shared" si="30"/>
        <v>0</v>
      </c>
      <c r="H98" s="27">
        <f t="shared" si="30"/>
        <v>0</v>
      </c>
      <c r="I98" s="17">
        <f t="shared" si="30"/>
        <v>0</v>
      </c>
      <c r="J98" s="17">
        <f t="shared" si="30"/>
        <v>0</v>
      </c>
      <c r="K98" s="17">
        <f>(K96*K97)/15</f>
        <v>0</v>
      </c>
      <c r="L98" s="17">
        <f>(L96*L97)/15</f>
        <v>0</v>
      </c>
    </row>
    <row r="99" spans="3:13" x14ac:dyDescent="0.3">
      <c r="C99" s="110"/>
      <c r="D99" s="13" t="s">
        <v>211</v>
      </c>
      <c r="E99" s="25"/>
      <c r="F99" s="18"/>
      <c r="G99" s="18"/>
      <c r="H99" s="26"/>
      <c r="I99" s="18"/>
      <c r="J99" s="18"/>
      <c r="K99" s="18"/>
      <c r="L99" s="18"/>
    </row>
    <row r="100" spans="3:13" ht="13.5" thickBot="1" x14ac:dyDescent="0.35">
      <c r="C100" s="110"/>
      <c r="D100" s="13" t="s">
        <v>212</v>
      </c>
      <c r="E100" s="15"/>
      <c r="F100" s="15"/>
      <c r="G100" s="15"/>
      <c r="H100" s="15"/>
      <c r="I100" s="15"/>
      <c r="J100" s="15"/>
      <c r="K100" s="15"/>
      <c r="L100" s="15"/>
    </row>
    <row r="101" spans="3:13" hidden="1" x14ac:dyDescent="0.3">
      <c r="C101" s="13"/>
      <c r="D101" s="13"/>
      <c r="E101" s="16">
        <f t="shared" ref="E101:J101" si="31">(E99*E100)/15</f>
        <v>0</v>
      </c>
      <c r="F101" s="16">
        <f t="shared" si="31"/>
        <v>0</v>
      </c>
      <c r="G101" s="16">
        <f t="shared" si="31"/>
        <v>0</v>
      </c>
      <c r="H101" s="16">
        <f t="shared" si="31"/>
        <v>0</v>
      </c>
      <c r="I101" s="16">
        <f t="shared" si="31"/>
        <v>0</v>
      </c>
      <c r="J101" s="16">
        <f t="shared" si="31"/>
        <v>0</v>
      </c>
      <c r="K101" s="16">
        <f>(K99*K100)/15</f>
        <v>0</v>
      </c>
      <c r="L101" s="16">
        <f>(L99*L100)/15</f>
        <v>0</v>
      </c>
    </row>
    <row r="102" spans="3:13" ht="13.5" hidden="1" thickBot="1" x14ac:dyDescent="0.35">
      <c r="C102" s="13"/>
      <c r="D102" s="13"/>
      <c r="E102" s="13">
        <f t="shared" ref="E102:J102" si="32">(E98+E101)/2</f>
        <v>0</v>
      </c>
      <c r="F102" s="13">
        <f t="shared" si="32"/>
        <v>0</v>
      </c>
      <c r="G102" s="13">
        <f t="shared" si="32"/>
        <v>0</v>
      </c>
      <c r="H102" s="13">
        <f t="shared" si="32"/>
        <v>0</v>
      </c>
      <c r="I102" s="13">
        <f t="shared" si="32"/>
        <v>0</v>
      </c>
      <c r="J102" s="13">
        <f t="shared" si="32"/>
        <v>0</v>
      </c>
      <c r="K102" s="13">
        <f>(K98+K101)/2</f>
        <v>0</v>
      </c>
      <c r="L102" s="13">
        <f>(L98+L101)/2</f>
        <v>0</v>
      </c>
    </row>
    <row r="103" spans="3:13" ht="13.5" thickBot="1" x14ac:dyDescent="0.35">
      <c r="C103" s="13"/>
      <c r="D103" s="13"/>
      <c r="E103" s="13"/>
      <c r="F103" s="13"/>
      <c r="G103" s="13"/>
      <c r="H103" s="13"/>
      <c r="I103" s="13"/>
      <c r="J103" s="13"/>
      <c r="K103" s="13"/>
      <c r="L103" s="13"/>
      <c r="M103" s="20">
        <f>(E102+F102+G102+H102+I102+J102+K102+L102)</f>
        <v>0</v>
      </c>
    </row>
    <row r="104" spans="3:13" ht="15.5" thickBot="1" x14ac:dyDescent="0.35">
      <c r="C104" s="19"/>
      <c r="D104" s="13"/>
      <c r="E104" s="29" t="s">
        <v>205</v>
      </c>
      <c r="F104" s="29" t="s">
        <v>206</v>
      </c>
      <c r="G104" s="29" t="s">
        <v>207</v>
      </c>
      <c r="H104" s="29" t="s">
        <v>208</v>
      </c>
      <c r="I104" s="29" t="s">
        <v>272</v>
      </c>
      <c r="J104" s="29" t="s">
        <v>273</v>
      </c>
      <c r="K104" s="29" t="s">
        <v>309</v>
      </c>
      <c r="L104" s="29" t="s">
        <v>310</v>
      </c>
      <c r="M104" s="21"/>
    </row>
    <row r="105" spans="3:13" ht="12.75" customHeight="1" x14ac:dyDescent="0.3">
      <c r="C105" s="109" t="s">
        <v>345</v>
      </c>
      <c r="D105" s="13" t="s">
        <v>209</v>
      </c>
      <c r="E105" s="30"/>
      <c r="F105" s="14"/>
      <c r="G105" s="14"/>
      <c r="H105" s="14"/>
      <c r="I105" s="14"/>
      <c r="J105" s="14"/>
      <c r="K105" s="14"/>
      <c r="L105" s="14"/>
    </row>
    <row r="106" spans="3:13" ht="13.5" thickBot="1" x14ac:dyDescent="0.35">
      <c r="C106" s="110"/>
      <c r="D106" s="13" t="s">
        <v>210</v>
      </c>
      <c r="E106" s="106"/>
      <c r="F106" s="15"/>
      <c r="G106" s="15"/>
      <c r="H106" s="15"/>
      <c r="I106" s="15"/>
      <c r="J106" s="15"/>
      <c r="K106" s="15"/>
      <c r="L106" s="15"/>
    </row>
    <row r="107" spans="3:13" ht="12.75" hidden="1" customHeight="1" x14ac:dyDescent="0.3">
      <c r="C107" s="110"/>
      <c r="D107" s="13"/>
      <c r="E107" s="107">
        <f t="shared" ref="E107:L107" si="33">(E105*E106)/15</f>
        <v>0</v>
      </c>
      <c r="F107" s="17">
        <f t="shared" si="33"/>
        <v>0</v>
      </c>
      <c r="G107" s="17">
        <f t="shared" si="33"/>
        <v>0</v>
      </c>
      <c r="H107" s="17">
        <f t="shared" si="33"/>
        <v>0</v>
      </c>
      <c r="I107" s="17">
        <f t="shared" si="33"/>
        <v>0</v>
      </c>
      <c r="J107" s="17">
        <f t="shared" si="33"/>
        <v>0</v>
      </c>
      <c r="K107" s="17">
        <f t="shared" si="33"/>
        <v>0</v>
      </c>
      <c r="L107" s="17">
        <f t="shared" si="33"/>
        <v>0</v>
      </c>
    </row>
    <row r="108" spans="3:13" x14ac:dyDescent="0.3">
      <c r="C108" s="110"/>
      <c r="D108" s="13" t="s">
        <v>211</v>
      </c>
      <c r="E108" s="25"/>
      <c r="F108" s="18"/>
      <c r="G108" s="18"/>
      <c r="H108" s="18"/>
      <c r="I108" s="18"/>
      <c r="J108" s="18"/>
      <c r="K108" s="18"/>
      <c r="L108" s="18"/>
    </row>
    <row r="109" spans="3:13" ht="11.25" customHeight="1" thickBot="1" x14ac:dyDescent="0.35">
      <c r="C109" s="110"/>
      <c r="D109" s="13" t="s">
        <v>212</v>
      </c>
      <c r="E109" s="106"/>
      <c r="F109" s="15"/>
      <c r="G109" s="15"/>
      <c r="H109" s="15"/>
      <c r="I109" s="15"/>
      <c r="J109" s="15"/>
      <c r="K109" s="15"/>
      <c r="L109" s="15"/>
    </row>
    <row r="110" spans="3:13" hidden="1" x14ac:dyDescent="0.3">
      <c r="C110" s="19"/>
      <c r="D110" s="13"/>
      <c r="E110" s="108">
        <f t="shared" ref="E110:L110" si="34">(E108*E109)/15</f>
        <v>0</v>
      </c>
      <c r="F110" s="16">
        <f t="shared" si="34"/>
        <v>0</v>
      </c>
      <c r="G110" s="16">
        <f t="shared" si="34"/>
        <v>0</v>
      </c>
      <c r="H110" s="16">
        <f t="shared" si="34"/>
        <v>0</v>
      </c>
      <c r="I110" s="16">
        <f t="shared" si="34"/>
        <v>0</v>
      </c>
      <c r="J110" s="16">
        <f t="shared" si="34"/>
        <v>0</v>
      </c>
      <c r="K110" s="16">
        <f t="shared" si="34"/>
        <v>0</v>
      </c>
      <c r="L110" s="16">
        <f t="shared" si="34"/>
        <v>0</v>
      </c>
    </row>
    <row r="111" spans="3:13" ht="13.5" hidden="1" thickBot="1" x14ac:dyDescent="0.35">
      <c r="C111" s="19"/>
      <c r="D111" s="13"/>
      <c r="E111" s="23">
        <f t="shared" ref="E111:L111" si="35">(E107+E110)/2</f>
        <v>0</v>
      </c>
      <c r="F111" s="13">
        <f t="shared" si="35"/>
        <v>0</v>
      </c>
      <c r="G111" s="13">
        <f t="shared" si="35"/>
        <v>0</v>
      </c>
      <c r="H111" s="13">
        <f t="shared" si="35"/>
        <v>0</v>
      </c>
      <c r="I111" s="13">
        <f t="shared" si="35"/>
        <v>0</v>
      </c>
      <c r="J111" s="13">
        <f t="shared" si="35"/>
        <v>0</v>
      </c>
      <c r="K111" s="13">
        <f t="shared" si="35"/>
        <v>0</v>
      </c>
      <c r="L111" s="13">
        <f t="shared" si="35"/>
        <v>0</v>
      </c>
    </row>
    <row r="112" spans="3:13" ht="13.5" thickBot="1" x14ac:dyDescent="0.35">
      <c r="C112" s="19"/>
      <c r="D112" s="13"/>
      <c r="E112" s="23"/>
      <c r="F112" s="22"/>
      <c r="G112" s="22"/>
      <c r="H112" s="22"/>
      <c r="I112" s="22"/>
      <c r="J112" s="22"/>
      <c r="K112" s="22"/>
      <c r="L112" s="22"/>
      <c r="M112" s="20">
        <f>(E111+F111+G111+H111+I111+J111+K111+L111)*1.5</f>
        <v>0</v>
      </c>
    </row>
    <row r="114" spans="3:13" ht="13.5" thickBot="1" x14ac:dyDescent="0.35"/>
    <row r="115" spans="3:13" ht="16" thickTop="1" thickBot="1" x14ac:dyDescent="0.35">
      <c r="I115" s="5" t="s">
        <v>255</v>
      </c>
      <c r="M115" s="99">
        <f>M13+M22+M31+M40+M49+M58+M67+M76+M85+M94+M103+M112</f>
        <v>0</v>
      </c>
    </row>
    <row r="116" spans="3:13" ht="13.5" thickTop="1" x14ac:dyDescent="0.3"/>
    <row r="119" spans="3:13" hidden="1" x14ac:dyDescent="0.3">
      <c r="C119" s="4" t="s">
        <v>308</v>
      </c>
    </row>
    <row r="120" spans="3:13" hidden="1" x14ac:dyDescent="0.3">
      <c r="C120" s="28">
        <v>0</v>
      </c>
    </row>
    <row r="121" spans="3:13" hidden="1" x14ac:dyDescent="0.3">
      <c r="C121" s="1">
        <v>1</v>
      </c>
    </row>
    <row r="122" spans="3:13" hidden="1" x14ac:dyDescent="0.3">
      <c r="C122" s="1">
        <v>2</v>
      </c>
    </row>
    <row r="123" spans="3:13" hidden="1" x14ac:dyDescent="0.3">
      <c r="C123" s="1">
        <v>3</v>
      </c>
    </row>
    <row r="124" spans="3:13" hidden="1" x14ac:dyDescent="0.3">
      <c r="C124" s="1">
        <v>4</v>
      </c>
    </row>
    <row r="125" spans="3:13" hidden="1" x14ac:dyDescent="0.3">
      <c r="C125" s="1">
        <v>5</v>
      </c>
    </row>
    <row r="126" spans="3:13" hidden="1" x14ac:dyDescent="0.3">
      <c r="C126" s="1">
        <v>6</v>
      </c>
    </row>
    <row r="127" spans="3:13" hidden="1" x14ac:dyDescent="0.3">
      <c r="C127" s="1">
        <v>7</v>
      </c>
    </row>
    <row r="128" spans="3:13" hidden="1" x14ac:dyDescent="0.3">
      <c r="C128" s="1">
        <v>8</v>
      </c>
    </row>
    <row r="129" spans="3:3" hidden="1" x14ac:dyDescent="0.3">
      <c r="C129" s="1">
        <v>9</v>
      </c>
    </row>
    <row r="130" spans="3:3" hidden="1" x14ac:dyDescent="0.3">
      <c r="C130" s="1">
        <v>10</v>
      </c>
    </row>
    <row r="131" spans="3:3" hidden="1" x14ac:dyDescent="0.3">
      <c r="C131" s="1">
        <v>11</v>
      </c>
    </row>
    <row r="132" spans="3:3" hidden="1" x14ac:dyDescent="0.3">
      <c r="C132" s="1">
        <v>12</v>
      </c>
    </row>
    <row r="133" spans="3:3" hidden="1" x14ac:dyDescent="0.3">
      <c r="C133" s="1">
        <v>13</v>
      </c>
    </row>
    <row r="134" spans="3:3" hidden="1" x14ac:dyDescent="0.3">
      <c r="C134" s="1">
        <v>14</v>
      </c>
    </row>
    <row r="135" spans="3:3" hidden="1" x14ac:dyDescent="0.3">
      <c r="C135" s="1">
        <v>15</v>
      </c>
    </row>
  </sheetData>
  <sheetProtection password="CF2D" sheet="1" objects="1" scenarios="1"/>
  <mergeCells count="19">
    <mergeCell ref="A1:C1"/>
    <mergeCell ref="B68:C68"/>
    <mergeCell ref="A4:C4"/>
    <mergeCell ref="A2:C2"/>
    <mergeCell ref="B5:C5"/>
    <mergeCell ref="B41:C41"/>
    <mergeCell ref="C60:C64"/>
    <mergeCell ref="C42:C46"/>
    <mergeCell ref="C51:C55"/>
    <mergeCell ref="C6:C10"/>
    <mergeCell ref="C105:C109"/>
    <mergeCell ref="D2:H2"/>
    <mergeCell ref="C69:C73"/>
    <mergeCell ref="C87:C91"/>
    <mergeCell ref="C96:C100"/>
    <mergeCell ref="C15:C19"/>
    <mergeCell ref="C24:C28"/>
    <mergeCell ref="C33:C37"/>
    <mergeCell ref="C78:C82"/>
  </mergeCells>
  <phoneticPr fontId="1" type="noConversion"/>
  <dataValidations count="1">
    <dataValidation type="list" allowBlank="1" showInputMessage="1" showErrorMessage="1" sqref="E100:L100 E109:L109 E106:L106 E82:L82 E79:L79 E64:L64 E61:L61 E37:L37 E34:L34 E10:L10 E97:L97 E91:L91 E88:L88 E73:L73 E70:L70 E55:L55 E52:L52 E46:L46 E43:L43 E28:L28 E25:L25 E19:L19 E16:L16 E7:L7">
      <formula1>$C$120:$C$135</formula1>
    </dataValidation>
  </dataValidations>
  <pageMargins left="0.75" right="0.75" top="1" bottom="1" header="0.5" footer="0.5"/>
  <pageSetup paperSize="9" scale="66" orientation="landscape"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0"/>
  </sheetPr>
  <dimension ref="A1:G41"/>
  <sheetViews>
    <sheetView view="pageBreakPreview" zoomScale="60" zoomScaleNormal="100" workbookViewId="0">
      <selection activeCell="C20" sqref="C20"/>
    </sheetView>
  </sheetViews>
  <sheetFormatPr defaultColWidth="9.08984375" defaultRowHeight="13" x14ac:dyDescent="0.3"/>
  <cols>
    <col min="1" max="2" width="9.08984375" style="1"/>
    <col min="3" max="3" width="38.08984375" style="1" customWidth="1"/>
    <col min="4" max="4" width="28.453125" style="1" bestFit="1" customWidth="1"/>
    <col min="5" max="5" width="25" style="1" bestFit="1" customWidth="1"/>
    <col min="6" max="6" width="15.54296875" style="1" hidden="1" customWidth="1"/>
    <col min="7" max="16384" width="9.08984375" style="1"/>
  </cols>
  <sheetData>
    <row r="1" spans="1:7" ht="18" thickBot="1" x14ac:dyDescent="0.4">
      <c r="A1" s="113" t="s">
        <v>192</v>
      </c>
      <c r="B1" s="114"/>
      <c r="C1" s="115"/>
    </row>
    <row r="2" spans="1:7" ht="15" x14ac:dyDescent="0.3">
      <c r="A2" s="119" t="s">
        <v>0</v>
      </c>
      <c r="B2" s="119"/>
      <c r="C2" s="119"/>
      <c r="D2" s="111"/>
      <c r="E2" s="111"/>
      <c r="G2" s="5"/>
    </row>
    <row r="3" spans="1:7" x14ac:dyDescent="0.3">
      <c r="A3" s="117" t="s">
        <v>5</v>
      </c>
      <c r="B3" s="118"/>
      <c r="C3" s="118"/>
      <c r="F3" s="1" t="s">
        <v>27</v>
      </c>
    </row>
    <row r="4" spans="1:7" ht="15.5" x14ac:dyDescent="0.35">
      <c r="A4" s="7"/>
      <c r="B4" s="9"/>
      <c r="C4" s="9"/>
      <c r="D4" s="41" t="s">
        <v>256</v>
      </c>
      <c r="E4" s="41" t="s">
        <v>257</v>
      </c>
    </row>
    <row r="5" spans="1:7" ht="24.75" customHeight="1" x14ac:dyDescent="0.3">
      <c r="C5" s="35" t="s">
        <v>323</v>
      </c>
      <c r="D5" s="18"/>
      <c r="E5" s="18"/>
      <c r="F5" s="1">
        <v>1</v>
      </c>
    </row>
    <row r="6" spans="1:7" ht="24.75" customHeight="1" x14ac:dyDescent="0.3">
      <c r="C6" s="35" t="s">
        <v>311</v>
      </c>
      <c r="D6" s="18"/>
      <c r="E6" s="18"/>
      <c r="F6" s="1">
        <v>2</v>
      </c>
    </row>
    <row r="7" spans="1:7" ht="24.75" customHeight="1" x14ac:dyDescent="0.3">
      <c r="C7" s="36" t="s">
        <v>312</v>
      </c>
      <c r="D7" s="18"/>
      <c r="E7" s="18"/>
      <c r="F7" s="1">
        <v>4</v>
      </c>
    </row>
    <row r="8" spans="1:7" ht="24.75" customHeight="1" x14ac:dyDescent="0.3">
      <c r="C8" s="35" t="s">
        <v>7</v>
      </c>
      <c r="D8" s="18"/>
      <c r="E8" s="18"/>
      <c r="F8" s="1">
        <v>1</v>
      </c>
    </row>
    <row r="9" spans="1:7" x14ac:dyDescent="0.3">
      <c r="C9" s="37"/>
      <c r="E9" s="24"/>
      <c r="F9" s="24"/>
      <c r="G9" s="100">
        <f>(D5+E5)*F5+(D6+E6)*F6+(D7+E7)*F7+(D8+E8)*F8</f>
        <v>0</v>
      </c>
    </row>
    <row r="10" spans="1:7" ht="57" customHeight="1" x14ac:dyDescent="0.3">
      <c r="E10" s="24"/>
    </row>
    <row r="11" spans="1:7" x14ac:dyDescent="0.3">
      <c r="C11" s="120" t="s">
        <v>6</v>
      </c>
      <c r="D11" s="13" t="s">
        <v>209</v>
      </c>
      <c r="E11" s="25"/>
    </row>
    <row r="12" spans="1:7" x14ac:dyDescent="0.3">
      <c r="C12" s="121"/>
      <c r="D12" s="13" t="s">
        <v>210</v>
      </c>
      <c r="E12" s="25"/>
    </row>
    <row r="13" spans="1:7" ht="12.75" hidden="1" customHeight="1" x14ac:dyDescent="0.3">
      <c r="C13" s="121"/>
      <c r="D13" s="13"/>
      <c r="E13" s="38">
        <f>(E11*E12)/15</f>
        <v>0</v>
      </c>
    </row>
    <row r="14" spans="1:7" x14ac:dyDescent="0.3">
      <c r="C14" s="121"/>
      <c r="D14" s="13" t="s">
        <v>211</v>
      </c>
      <c r="E14" s="25"/>
    </row>
    <row r="15" spans="1:7" x14ac:dyDescent="0.3">
      <c r="C15" s="122"/>
      <c r="D15" s="13" t="s">
        <v>212</v>
      </c>
      <c r="E15" s="25"/>
    </row>
    <row r="16" spans="1:7" hidden="1" x14ac:dyDescent="0.3">
      <c r="E16" s="24">
        <f>(E14*E15)/15</f>
        <v>0</v>
      </c>
    </row>
    <row r="17" spans="3:7" hidden="1" x14ac:dyDescent="0.3">
      <c r="E17" s="24">
        <f>(E13+E16)/2</f>
        <v>0</v>
      </c>
      <c r="F17" s="39"/>
    </row>
    <row r="18" spans="3:7" hidden="1" x14ac:dyDescent="0.3">
      <c r="D18" s="1" t="s">
        <v>27</v>
      </c>
      <c r="E18" s="24">
        <v>1</v>
      </c>
      <c r="F18" s="24"/>
    </row>
    <row r="19" spans="3:7" x14ac:dyDescent="0.3">
      <c r="E19" s="24"/>
      <c r="F19" s="39"/>
      <c r="G19" s="100">
        <f>E17*E18</f>
        <v>0</v>
      </c>
    </row>
    <row r="20" spans="3:7" x14ac:dyDescent="0.3">
      <c r="F20" s="39"/>
    </row>
    <row r="21" spans="3:7" ht="13.5" thickBot="1" x14ac:dyDescent="0.35">
      <c r="F21" s="24"/>
    </row>
    <row r="22" spans="3:7" ht="15.5" thickBot="1" x14ac:dyDescent="0.35">
      <c r="E22" s="5" t="s">
        <v>258</v>
      </c>
      <c r="G22" s="101">
        <f>G9+G19</f>
        <v>0</v>
      </c>
    </row>
    <row r="25" spans="3:7" hidden="1" x14ac:dyDescent="0.3">
      <c r="C25" s="1" t="s">
        <v>308</v>
      </c>
    </row>
    <row r="26" spans="3:7" hidden="1" x14ac:dyDescent="0.3">
      <c r="C26" s="28">
        <v>0</v>
      </c>
    </row>
    <row r="27" spans="3:7" hidden="1" x14ac:dyDescent="0.3">
      <c r="C27" s="1">
        <v>1</v>
      </c>
    </row>
    <row r="28" spans="3:7" hidden="1" x14ac:dyDescent="0.3">
      <c r="C28" s="1">
        <v>2</v>
      </c>
    </row>
    <row r="29" spans="3:7" hidden="1" x14ac:dyDescent="0.3">
      <c r="C29" s="1">
        <v>3</v>
      </c>
    </row>
    <row r="30" spans="3:7" hidden="1" x14ac:dyDescent="0.3">
      <c r="C30" s="1">
        <v>4</v>
      </c>
    </row>
    <row r="31" spans="3:7" hidden="1" x14ac:dyDescent="0.3">
      <c r="C31" s="1">
        <v>5</v>
      </c>
    </row>
    <row r="32" spans="3:7" hidden="1" x14ac:dyDescent="0.3">
      <c r="C32" s="1">
        <v>6</v>
      </c>
    </row>
    <row r="33" spans="3:3" hidden="1" x14ac:dyDescent="0.3">
      <c r="C33" s="1">
        <v>7</v>
      </c>
    </row>
    <row r="34" spans="3:3" hidden="1" x14ac:dyDescent="0.3">
      <c r="C34" s="1">
        <v>8</v>
      </c>
    </row>
    <row r="35" spans="3:3" hidden="1" x14ac:dyDescent="0.3">
      <c r="C35" s="1">
        <v>9</v>
      </c>
    </row>
    <row r="36" spans="3:3" hidden="1" x14ac:dyDescent="0.3">
      <c r="C36" s="1">
        <v>10</v>
      </c>
    </row>
    <row r="37" spans="3:3" hidden="1" x14ac:dyDescent="0.3">
      <c r="C37" s="1">
        <v>11</v>
      </c>
    </row>
    <row r="38" spans="3:3" hidden="1" x14ac:dyDescent="0.3">
      <c r="C38" s="1">
        <v>12</v>
      </c>
    </row>
    <row r="39" spans="3:3" hidden="1" x14ac:dyDescent="0.3">
      <c r="C39" s="1">
        <v>13</v>
      </c>
    </row>
    <row r="40" spans="3:3" hidden="1" x14ac:dyDescent="0.3">
      <c r="C40" s="1">
        <v>14</v>
      </c>
    </row>
    <row r="41" spans="3:3" hidden="1" x14ac:dyDescent="0.3">
      <c r="C41" s="1">
        <v>15</v>
      </c>
    </row>
  </sheetData>
  <sheetProtection password="CF2D" sheet="1" objects="1" scenarios="1"/>
  <mergeCells count="5">
    <mergeCell ref="D2:E2"/>
    <mergeCell ref="A1:C1"/>
    <mergeCell ref="C11:C15"/>
    <mergeCell ref="A3:C3"/>
    <mergeCell ref="A2:C2"/>
  </mergeCells>
  <phoneticPr fontId="1" type="noConversion"/>
  <dataValidations count="1">
    <dataValidation type="list" allowBlank="1" showInputMessage="1" showErrorMessage="1" sqref="E12 E15">
      <formula1>$C$26:$C$41</formula1>
    </dataValidation>
  </dataValidations>
  <pageMargins left="0.75" right="0.75" top="1" bottom="1" header="0.5" footer="0.5"/>
  <pageSetup paperSize="9" orientation="landscape"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0"/>
  </sheetPr>
  <dimension ref="A1:L16"/>
  <sheetViews>
    <sheetView view="pageBreakPreview" zoomScale="60" zoomScaleNormal="100" workbookViewId="0">
      <selection activeCell="E19" sqref="E19"/>
    </sheetView>
  </sheetViews>
  <sheetFormatPr defaultColWidth="9.08984375" defaultRowHeight="13" x14ac:dyDescent="0.3"/>
  <cols>
    <col min="1" max="1" width="2.453125" style="1" customWidth="1"/>
    <col min="2" max="2" width="6.08984375" style="1" customWidth="1"/>
    <col min="3" max="3" width="28.08984375" style="1" customWidth="1"/>
    <col min="4" max="4" width="8.54296875" style="1" customWidth="1"/>
    <col min="5" max="5" width="8.453125" style="1" customWidth="1"/>
    <col min="6" max="6" width="18.54296875" style="1" customWidth="1"/>
    <col min="7" max="8" width="17.6328125" style="1" customWidth="1"/>
    <col min="9" max="9" width="17.90625" style="1" customWidth="1"/>
    <col min="10" max="10" width="10.6328125" style="1" customWidth="1"/>
    <col min="11" max="11" width="6" style="1" hidden="1" customWidth="1"/>
    <col min="12" max="12" width="9.54296875" style="1" customWidth="1"/>
    <col min="13" max="16384" width="9.08984375" style="1"/>
  </cols>
  <sheetData>
    <row r="1" spans="1:12" ht="18" thickBot="1" x14ac:dyDescent="0.4">
      <c r="A1" s="113" t="s">
        <v>192</v>
      </c>
      <c r="B1" s="114"/>
      <c r="C1" s="114"/>
      <c r="D1" s="123"/>
      <c r="E1" s="124"/>
    </row>
    <row r="2" spans="1:12" ht="17.5" x14ac:dyDescent="0.35">
      <c r="A2" s="42"/>
      <c r="B2" s="42"/>
      <c r="C2" s="42"/>
      <c r="D2" s="9"/>
      <c r="E2" s="9"/>
    </row>
    <row r="3" spans="1:12" ht="15" x14ac:dyDescent="0.3">
      <c r="A3" s="119" t="s">
        <v>0</v>
      </c>
      <c r="B3" s="119"/>
      <c r="C3" s="119"/>
      <c r="D3" s="111"/>
      <c r="E3" s="111"/>
      <c r="F3" s="111"/>
      <c r="G3" s="111"/>
      <c r="H3" s="112"/>
      <c r="I3" s="112"/>
      <c r="J3" s="5"/>
      <c r="K3" s="3"/>
      <c r="L3" s="5"/>
    </row>
    <row r="4" spans="1:12" x14ac:dyDescent="0.3">
      <c r="A4" s="117"/>
      <c r="B4" s="118"/>
      <c r="C4" s="118"/>
    </row>
    <row r="5" spans="1:12" x14ac:dyDescent="0.3">
      <c r="A5" s="7"/>
      <c r="B5" s="9"/>
      <c r="C5" s="9"/>
    </row>
    <row r="6" spans="1:12" ht="42.75" customHeight="1" x14ac:dyDescent="0.3">
      <c r="C6" s="13"/>
      <c r="D6" s="12" t="s">
        <v>213</v>
      </c>
      <c r="E6" s="12" t="s">
        <v>214</v>
      </c>
      <c r="F6" s="12" t="s">
        <v>221</v>
      </c>
      <c r="G6" s="12" t="s">
        <v>220</v>
      </c>
      <c r="H6" s="12" t="s">
        <v>219</v>
      </c>
      <c r="I6" s="12" t="s">
        <v>218</v>
      </c>
      <c r="J6" s="43" t="s">
        <v>217</v>
      </c>
      <c r="K6" s="44" t="s">
        <v>216</v>
      </c>
    </row>
    <row r="7" spans="1:12" ht="24" customHeight="1" x14ac:dyDescent="0.3">
      <c r="A7" s="125" t="s">
        <v>275</v>
      </c>
      <c r="B7" s="126"/>
      <c r="C7" s="35" t="s">
        <v>8</v>
      </c>
      <c r="D7" s="18"/>
      <c r="E7" s="18"/>
      <c r="F7" s="45"/>
      <c r="G7" s="45"/>
      <c r="H7" s="45"/>
      <c r="I7" s="45"/>
      <c r="J7" s="45"/>
      <c r="K7" s="1">
        <v>10</v>
      </c>
    </row>
    <row r="8" spans="1:12" ht="26" x14ac:dyDescent="0.3">
      <c r="A8" s="127"/>
      <c r="B8" s="128"/>
      <c r="C8" s="35" t="s">
        <v>9</v>
      </c>
      <c r="D8" s="18"/>
      <c r="E8" s="18"/>
      <c r="F8" s="45"/>
      <c r="G8" s="45"/>
      <c r="H8" s="45"/>
      <c r="I8" s="45"/>
      <c r="J8" s="45"/>
      <c r="K8" s="1">
        <v>15</v>
      </c>
    </row>
    <row r="9" spans="1:12" ht="39" x14ac:dyDescent="0.3">
      <c r="A9" s="127"/>
      <c r="B9" s="128"/>
      <c r="C9" s="35" t="s">
        <v>274</v>
      </c>
      <c r="D9" s="45"/>
      <c r="E9" s="45"/>
      <c r="F9" s="18"/>
      <c r="G9" s="18"/>
      <c r="H9" s="18"/>
      <c r="I9" s="18"/>
      <c r="J9" s="45"/>
      <c r="K9" s="1">
        <v>3</v>
      </c>
    </row>
    <row r="10" spans="1:12" ht="26" x14ac:dyDescent="0.3">
      <c r="A10" s="129"/>
      <c r="B10" s="130"/>
      <c r="C10" s="35" t="s">
        <v>10</v>
      </c>
      <c r="D10" s="45"/>
      <c r="E10" s="45"/>
      <c r="F10" s="45"/>
      <c r="G10" s="45"/>
      <c r="H10" s="45"/>
      <c r="I10" s="45"/>
      <c r="J10" s="18"/>
      <c r="K10" s="1">
        <v>0.5</v>
      </c>
    </row>
    <row r="11" spans="1:12" ht="15" x14ac:dyDescent="0.3">
      <c r="I11" s="5" t="s">
        <v>259</v>
      </c>
      <c r="L11" s="100">
        <f>(D7+E7)/K7+(D8+E8)/K8+F9/K9+G9/K9+H9/K9+I9/K9+J10*K10</f>
        <v>0</v>
      </c>
    </row>
    <row r="12" spans="1:12" x14ac:dyDescent="0.3">
      <c r="J12" s="24"/>
    </row>
    <row r="13" spans="1:12" x14ac:dyDescent="0.3">
      <c r="J13" s="24"/>
    </row>
    <row r="14" spans="1:12" x14ac:dyDescent="0.3">
      <c r="J14" s="24"/>
    </row>
    <row r="15" spans="1:12" x14ac:dyDescent="0.3">
      <c r="J15" s="24"/>
    </row>
    <row r="16" spans="1:12" x14ac:dyDescent="0.3">
      <c r="J16" s="24"/>
    </row>
  </sheetData>
  <sheetProtection password="CF2D" sheet="1" objects="1" scenarios="1"/>
  <mergeCells count="5">
    <mergeCell ref="A1:E1"/>
    <mergeCell ref="A7:B10"/>
    <mergeCell ref="A4:C4"/>
    <mergeCell ref="A3:C3"/>
    <mergeCell ref="D3:I3"/>
  </mergeCells>
  <phoneticPr fontId="1" type="noConversion"/>
  <pageMargins left="0.75" right="0.75" top="1" bottom="1" header="0.5" footer="0.5"/>
  <pageSetup paperSize="9" scale="85" orientation="landscape"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0"/>
  </sheetPr>
  <dimension ref="A1:G30"/>
  <sheetViews>
    <sheetView view="pageBreakPreview" zoomScale="60" zoomScaleNormal="100" workbookViewId="0">
      <selection activeCell="E13" sqref="E13"/>
    </sheetView>
  </sheetViews>
  <sheetFormatPr defaultColWidth="9.08984375" defaultRowHeight="13" x14ac:dyDescent="0.3"/>
  <cols>
    <col min="1" max="1" width="9.08984375" style="1"/>
    <col min="2" max="2" width="10.36328125" style="1" customWidth="1"/>
    <col min="3" max="3" width="38.6328125" style="1" customWidth="1"/>
    <col min="4" max="4" width="22.90625" style="1" customWidth="1"/>
    <col min="5" max="5" width="22.36328125" style="1" customWidth="1"/>
    <col min="6" max="6" width="6.36328125" style="1" hidden="1" customWidth="1"/>
    <col min="7" max="7" width="12.08984375" style="1" customWidth="1"/>
    <col min="8" max="16384" width="9.08984375" style="1"/>
  </cols>
  <sheetData>
    <row r="1" spans="1:7" ht="18" thickBot="1" x14ac:dyDescent="0.4">
      <c r="A1" s="113" t="s">
        <v>192</v>
      </c>
      <c r="B1" s="114"/>
      <c r="C1" s="115"/>
    </row>
    <row r="2" spans="1:7" ht="15" x14ac:dyDescent="0.3">
      <c r="A2" s="119" t="s">
        <v>0</v>
      </c>
      <c r="B2" s="119"/>
      <c r="C2" s="119"/>
      <c r="D2" s="111"/>
      <c r="E2" s="112"/>
      <c r="F2" s="112"/>
      <c r="G2" s="5"/>
    </row>
    <row r="3" spans="1:7" x14ac:dyDescent="0.3">
      <c r="B3" s="9"/>
      <c r="C3" s="9"/>
    </row>
    <row r="4" spans="1:7" x14ac:dyDescent="0.3">
      <c r="A4" s="7"/>
      <c r="B4" s="9"/>
      <c r="C4" s="46"/>
      <c r="D4" s="34" t="s">
        <v>222</v>
      </c>
      <c r="E4" s="34" t="s">
        <v>223</v>
      </c>
      <c r="F4" s="34" t="s">
        <v>215</v>
      </c>
    </row>
    <row r="5" spans="1:7" x14ac:dyDescent="0.3">
      <c r="A5" s="125" t="s">
        <v>11</v>
      </c>
      <c r="B5" s="131"/>
      <c r="C5" s="35" t="s">
        <v>29</v>
      </c>
      <c r="D5" s="18"/>
      <c r="E5" s="45"/>
      <c r="F5" s="13">
        <v>10</v>
      </c>
      <c r="G5" s="24"/>
    </row>
    <row r="6" spans="1:7" x14ac:dyDescent="0.3">
      <c r="A6" s="132"/>
      <c r="B6" s="133"/>
      <c r="C6" s="35" t="s">
        <v>12</v>
      </c>
      <c r="D6" s="18"/>
      <c r="E6" s="45"/>
      <c r="F6" s="13">
        <v>6</v>
      </c>
      <c r="G6" s="24"/>
    </row>
    <row r="7" spans="1:7" x14ac:dyDescent="0.3">
      <c r="A7" s="132"/>
      <c r="B7" s="133"/>
      <c r="C7" s="35" t="s">
        <v>13</v>
      </c>
      <c r="D7" s="18"/>
      <c r="E7" s="45"/>
      <c r="F7" s="13">
        <v>3</v>
      </c>
      <c r="G7" s="24"/>
    </row>
    <row r="8" spans="1:7" x14ac:dyDescent="0.3">
      <c r="A8" s="132"/>
      <c r="B8" s="133"/>
      <c r="C8" s="35" t="s">
        <v>14</v>
      </c>
      <c r="D8" s="18"/>
      <c r="E8" s="45"/>
      <c r="F8" s="13">
        <v>6</v>
      </c>
      <c r="G8" s="24"/>
    </row>
    <row r="9" spans="1:7" x14ac:dyDescent="0.3">
      <c r="A9" s="134"/>
      <c r="B9" s="135"/>
      <c r="C9" s="35" t="s">
        <v>15</v>
      </c>
      <c r="D9" s="45"/>
      <c r="E9" s="18"/>
      <c r="F9" s="13">
        <v>1</v>
      </c>
      <c r="G9" s="24"/>
    </row>
    <row r="10" spans="1:7" ht="13.5" customHeight="1" x14ac:dyDescent="0.3">
      <c r="D10" s="24"/>
      <c r="E10" s="5" t="s">
        <v>260</v>
      </c>
      <c r="F10" s="24"/>
      <c r="G10" s="100">
        <f>D5*F5+D6*F6+D7*F7+D8*F8+E9*F9</f>
        <v>0</v>
      </c>
    </row>
    <row r="11" spans="1:7" x14ac:dyDescent="0.3">
      <c r="C11" s="37"/>
      <c r="D11" s="24"/>
      <c r="E11" s="24"/>
      <c r="F11" s="24"/>
      <c r="G11" s="24"/>
    </row>
    <row r="12" spans="1:7" x14ac:dyDescent="0.3">
      <c r="C12" s="37"/>
      <c r="D12" s="24"/>
      <c r="E12" s="24"/>
      <c r="F12" s="24"/>
      <c r="G12" s="24"/>
    </row>
    <row r="13" spans="1:7" x14ac:dyDescent="0.3">
      <c r="C13" s="37"/>
      <c r="D13" s="24"/>
      <c r="E13" s="24"/>
      <c r="F13" s="24"/>
      <c r="G13" s="24"/>
    </row>
    <row r="14" spans="1:7" x14ac:dyDescent="0.3">
      <c r="C14" s="37"/>
      <c r="D14" s="24"/>
      <c r="E14" s="24"/>
      <c r="F14" s="24"/>
      <c r="G14" s="24"/>
    </row>
    <row r="15" spans="1:7" x14ac:dyDescent="0.3">
      <c r="D15" s="48"/>
      <c r="E15" s="48"/>
      <c r="F15" s="24"/>
      <c r="G15" s="24"/>
    </row>
    <row r="16" spans="1:7" x14ac:dyDescent="0.3">
      <c r="C16" s="37"/>
      <c r="D16" s="24"/>
      <c r="E16" s="24"/>
      <c r="F16" s="24"/>
      <c r="G16" s="24"/>
    </row>
    <row r="17" spans="3:7" x14ac:dyDescent="0.3">
      <c r="C17" s="37"/>
      <c r="D17" s="24"/>
      <c r="E17" s="24"/>
      <c r="F17" s="24"/>
      <c r="G17" s="24"/>
    </row>
    <row r="18" spans="3:7" x14ac:dyDescent="0.3">
      <c r="C18" s="37"/>
      <c r="D18" s="24"/>
      <c r="E18" s="24"/>
      <c r="F18" s="24"/>
      <c r="G18" s="24"/>
    </row>
    <row r="19" spans="3:7" x14ac:dyDescent="0.3">
      <c r="C19" s="37"/>
      <c r="D19" s="24"/>
      <c r="E19" s="24"/>
      <c r="F19" s="24"/>
      <c r="G19" s="24"/>
    </row>
    <row r="20" spans="3:7" x14ac:dyDescent="0.3">
      <c r="D20" s="48"/>
      <c r="E20" s="48"/>
      <c r="F20" s="24"/>
      <c r="G20" s="24"/>
    </row>
    <row r="21" spans="3:7" x14ac:dyDescent="0.3">
      <c r="C21" s="37"/>
      <c r="D21" s="24"/>
      <c r="E21" s="24"/>
      <c r="F21" s="24"/>
      <c r="G21" s="24"/>
    </row>
    <row r="22" spans="3:7" x14ac:dyDescent="0.3">
      <c r="C22" s="37"/>
      <c r="D22" s="24"/>
      <c r="E22" s="24"/>
      <c r="F22" s="24"/>
      <c r="G22" s="24"/>
    </row>
    <row r="23" spans="3:7" x14ac:dyDescent="0.3">
      <c r="C23" s="37"/>
      <c r="D23" s="24"/>
      <c r="E23" s="24"/>
      <c r="F23" s="24"/>
      <c r="G23" s="24"/>
    </row>
    <row r="24" spans="3:7" x14ac:dyDescent="0.3">
      <c r="C24" s="37"/>
      <c r="D24" s="24"/>
      <c r="E24" s="24"/>
      <c r="F24" s="24"/>
      <c r="G24" s="24"/>
    </row>
    <row r="25" spans="3:7" x14ac:dyDescent="0.3">
      <c r="D25" s="48"/>
      <c r="E25" s="48"/>
      <c r="F25" s="24"/>
      <c r="G25" s="24"/>
    </row>
    <row r="26" spans="3:7" x14ac:dyDescent="0.3">
      <c r="D26" s="24"/>
      <c r="E26" s="24"/>
      <c r="F26" s="24"/>
      <c r="G26" s="24"/>
    </row>
    <row r="27" spans="3:7" x14ac:dyDescent="0.3">
      <c r="D27" s="24"/>
      <c r="E27" s="24"/>
      <c r="F27" s="24"/>
      <c r="G27" s="24"/>
    </row>
    <row r="28" spans="3:7" x14ac:dyDescent="0.3">
      <c r="D28" s="24"/>
      <c r="E28" s="24"/>
      <c r="F28" s="24"/>
      <c r="G28" s="24"/>
    </row>
    <row r="29" spans="3:7" x14ac:dyDescent="0.3">
      <c r="D29" s="24"/>
      <c r="E29" s="24"/>
      <c r="F29" s="24"/>
      <c r="G29" s="24"/>
    </row>
    <row r="30" spans="3:7" x14ac:dyDescent="0.3">
      <c r="D30" s="24"/>
      <c r="E30" s="24"/>
      <c r="F30" s="24"/>
      <c r="G30" s="24"/>
    </row>
  </sheetData>
  <sheetProtection password="CF2D" sheet="1" objects="1" scenarios="1"/>
  <mergeCells count="4">
    <mergeCell ref="A5:B9"/>
    <mergeCell ref="A2:C2"/>
    <mergeCell ref="A1:C1"/>
    <mergeCell ref="D2:F2"/>
  </mergeCells>
  <phoneticPr fontId="1" type="noConversion"/>
  <pageMargins left="0.75" right="0.75" top="1" bottom="1" header="0.5" footer="0.5"/>
  <pageSetup paperSize="9" orientation="landscape"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0"/>
  </sheetPr>
  <dimension ref="A1:H22"/>
  <sheetViews>
    <sheetView view="pageBreakPreview" topLeftCell="A2" zoomScaleNormal="100" zoomScaleSheetLayoutView="100" workbookViewId="0">
      <selection activeCell="I20" sqref="I20"/>
    </sheetView>
  </sheetViews>
  <sheetFormatPr defaultColWidth="9.08984375" defaultRowHeight="13" x14ac:dyDescent="0.3"/>
  <cols>
    <col min="1" max="1" width="9.08984375" style="1"/>
    <col min="2" max="2" width="13.453125" style="1" customWidth="1"/>
    <col min="3" max="3" width="32.90625" style="1" customWidth="1"/>
    <col min="4" max="4" width="20" style="1" customWidth="1"/>
    <col min="5" max="5" width="19" style="1" customWidth="1"/>
    <col min="6" max="6" width="11.54296875" style="1" hidden="1" customWidth="1"/>
    <col min="7" max="16384" width="9.08984375" style="1"/>
  </cols>
  <sheetData>
    <row r="1" spans="1:8" ht="18" thickBot="1" x14ac:dyDescent="0.4">
      <c r="A1" s="113" t="s">
        <v>192</v>
      </c>
      <c r="B1" s="114"/>
      <c r="C1" s="115"/>
    </row>
    <row r="2" spans="1:8" ht="15" x14ac:dyDescent="0.3">
      <c r="A2" s="119" t="s">
        <v>0</v>
      </c>
      <c r="B2" s="119"/>
      <c r="C2" s="119"/>
      <c r="D2" s="111"/>
      <c r="E2" s="111"/>
      <c r="F2" s="5"/>
      <c r="G2" s="3"/>
      <c r="H2" s="5"/>
    </row>
    <row r="3" spans="1:8" ht="15" x14ac:dyDescent="0.3">
      <c r="A3" s="2"/>
      <c r="B3" s="2"/>
      <c r="C3" s="2"/>
      <c r="D3" s="3"/>
      <c r="E3" s="3"/>
      <c r="F3" s="5"/>
      <c r="G3" s="3"/>
      <c r="H3" s="5"/>
    </row>
    <row r="4" spans="1:8" x14ac:dyDescent="0.3">
      <c r="A4" s="117" t="s">
        <v>16</v>
      </c>
      <c r="B4" s="117"/>
      <c r="C4" s="117"/>
    </row>
    <row r="5" spans="1:8" x14ac:dyDescent="0.3">
      <c r="A5" s="7"/>
      <c r="B5" s="7"/>
      <c r="C5" s="7"/>
      <c r="D5" s="34" t="s">
        <v>30</v>
      </c>
      <c r="E5" s="34" t="s">
        <v>31</v>
      </c>
      <c r="F5" s="1" t="s">
        <v>27</v>
      </c>
    </row>
    <row r="6" spans="1:8" x14ac:dyDescent="0.3">
      <c r="B6" s="140" t="s">
        <v>17</v>
      </c>
      <c r="C6" s="141"/>
      <c r="D6" s="18"/>
      <c r="E6" s="45"/>
      <c r="F6" s="1">
        <v>5</v>
      </c>
    </row>
    <row r="7" spans="1:8" x14ac:dyDescent="0.3">
      <c r="B7" s="140" t="s">
        <v>18</v>
      </c>
      <c r="C7" s="141"/>
      <c r="D7" s="45"/>
      <c r="E7" s="18"/>
      <c r="F7" s="1">
        <v>2</v>
      </c>
    </row>
    <row r="8" spans="1:8" x14ac:dyDescent="0.3">
      <c r="C8" s="37"/>
      <c r="D8" s="24"/>
      <c r="E8" s="24"/>
      <c r="F8" s="24"/>
      <c r="G8" s="100">
        <f>D6*F6+E7*F7</f>
        <v>0</v>
      </c>
    </row>
    <row r="9" spans="1:8" ht="13.5" x14ac:dyDescent="0.35">
      <c r="B9" s="10"/>
      <c r="C9" s="10"/>
      <c r="D9" s="143"/>
      <c r="E9" s="143"/>
    </row>
    <row r="10" spans="1:8" ht="13.5" x14ac:dyDescent="0.35">
      <c r="A10" s="49"/>
      <c r="B10" s="10"/>
      <c r="C10" s="10"/>
      <c r="D10" s="136" t="s">
        <v>224</v>
      </c>
      <c r="E10" s="137"/>
    </row>
    <row r="11" spans="1:8" ht="13.5" customHeight="1" x14ac:dyDescent="0.3">
      <c r="A11" s="50"/>
      <c r="B11" s="139" t="s">
        <v>19</v>
      </c>
      <c r="C11" s="8" t="s">
        <v>324</v>
      </c>
      <c r="D11" s="138"/>
      <c r="E11" s="138"/>
      <c r="F11" s="24">
        <v>5</v>
      </c>
    </row>
    <row r="12" spans="1:8" ht="13.5" customHeight="1" x14ac:dyDescent="0.3">
      <c r="A12" s="50"/>
      <c r="B12" s="121"/>
      <c r="C12" s="8" t="s">
        <v>325</v>
      </c>
      <c r="D12" s="138"/>
      <c r="E12" s="138"/>
      <c r="F12" s="24">
        <v>10</v>
      </c>
    </row>
    <row r="13" spans="1:8" ht="13.5" customHeight="1" x14ac:dyDescent="0.3">
      <c r="A13" s="50"/>
      <c r="B13" s="121"/>
      <c r="C13" s="8" t="s">
        <v>326</v>
      </c>
      <c r="D13" s="138"/>
      <c r="E13" s="138"/>
      <c r="F13" s="24">
        <v>3</v>
      </c>
    </row>
    <row r="14" spans="1:8" ht="24.75" customHeight="1" x14ac:dyDescent="0.3">
      <c r="A14" s="50"/>
      <c r="B14" s="122"/>
      <c r="C14" s="8" t="s">
        <v>313</v>
      </c>
      <c r="D14" s="138"/>
      <c r="E14" s="138"/>
      <c r="F14" s="24">
        <v>3</v>
      </c>
    </row>
    <row r="15" spans="1:8" ht="12.75" customHeight="1" x14ac:dyDescent="0.3">
      <c r="A15" s="50"/>
      <c r="B15" s="50"/>
      <c r="C15" s="52"/>
      <c r="D15" s="53"/>
      <c r="E15" s="53"/>
      <c r="F15" s="24"/>
      <c r="G15" s="100">
        <f>D11*F11+D12*F12+D13*F13+D14*F14</f>
        <v>0</v>
      </c>
    </row>
    <row r="16" spans="1:8" ht="13.5" x14ac:dyDescent="0.35">
      <c r="B16" s="10"/>
      <c r="C16" s="10"/>
      <c r="D16" s="142"/>
      <c r="E16" s="142"/>
      <c r="F16" s="24"/>
    </row>
    <row r="17" spans="1:7" ht="13.5" x14ac:dyDescent="0.35">
      <c r="A17" s="10"/>
      <c r="B17" s="10"/>
      <c r="C17" s="10"/>
      <c r="D17" s="136" t="s">
        <v>225</v>
      </c>
      <c r="E17" s="137"/>
      <c r="F17" s="24"/>
    </row>
    <row r="18" spans="1:7" ht="20.25" customHeight="1" x14ac:dyDescent="0.3">
      <c r="B18" s="139" t="s">
        <v>20</v>
      </c>
      <c r="C18" s="35" t="s">
        <v>21</v>
      </c>
      <c r="D18" s="138"/>
      <c r="E18" s="138"/>
      <c r="F18" s="24">
        <v>2</v>
      </c>
    </row>
    <row r="19" spans="1:7" ht="20.25" customHeight="1" x14ac:dyDescent="0.3">
      <c r="B19" s="122"/>
      <c r="C19" s="35" t="s">
        <v>22</v>
      </c>
      <c r="D19" s="138"/>
      <c r="E19" s="138"/>
      <c r="F19" s="24">
        <v>4</v>
      </c>
    </row>
    <row r="20" spans="1:7" x14ac:dyDescent="0.3">
      <c r="C20" s="37"/>
      <c r="D20" s="24"/>
      <c r="E20" s="24"/>
      <c r="F20" s="24"/>
      <c r="G20" s="100">
        <f>D18*F18+D19*F19</f>
        <v>0</v>
      </c>
    </row>
    <row r="21" spans="1:7" x14ac:dyDescent="0.3">
      <c r="D21" s="24"/>
      <c r="E21" s="24"/>
      <c r="F21" s="24"/>
    </row>
    <row r="22" spans="1:7" ht="15" x14ac:dyDescent="0.3">
      <c r="D22" s="24"/>
      <c r="E22" s="5" t="s">
        <v>261</v>
      </c>
      <c r="F22" s="24"/>
      <c r="G22" s="100">
        <f>G8+G15+G20</f>
        <v>0</v>
      </c>
    </row>
  </sheetData>
  <sheetProtection password="CF2D" sheet="1" objects="1" scenarios="1"/>
  <mergeCells count="18">
    <mergeCell ref="B18:B19"/>
    <mergeCell ref="B6:C6"/>
    <mergeCell ref="B7:C7"/>
    <mergeCell ref="D16:E16"/>
    <mergeCell ref="D9:E9"/>
    <mergeCell ref="D11:E11"/>
    <mergeCell ref="B11:B14"/>
    <mergeCell ref="D18:E18"/>
    <mergeCell ref="D19:E19"/>
    <mergeCell ref="D10:E10"/>
    <mergeCell ref="A1:C1"/>
    <mergeCell ref="D2:E2"/>
    <mergeCell ref="A2:C2"/>
    <mergeCell ref="A4:C4"/>
    <mergeCell ref="D17:E17"/>
    <mergeCell ref="D12:E12"/>
    <mergeCell ref="D13:E13"/>
    <mergeCell ref="D14:E14"/>
  </mergeCells>
  <phoneticPr fontId="1" type="noConversion"/>
  <pageMargins left="0.75" right="0.75" top="1" bottom="1" header="0.5" footer="0.5"/>
  <pageSetup paperSize="9" orientation="landscape"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0"/>
  </sheetPr>
  <dimension ref="A1:I11"/>
  <sheetViews>
    <sheetView view="pageBreakPreview" zoomScale="60" zoomScaleNormal="100" workbookViewId="0">
      <selection activeCell="G12" sqref="G12"/>
    </sheetView>
  </sheetViews>
  <sheetFormatPr defaultColWidth="9.08984375" defaultRowHeight="13" x14ac:dyDescent="0.3"/>
  <cols>
    <col min="1" max="1" width="9.08984375" style="1"/>
    <col min="2" max="2" width="10.453125" style="1" customWidth="1"/>
    <col min="3" max="3" width="33.08984375" style="1" customWidth="1"/>
    <col min="4" max="4" width="13" style="1" customWidth="1"/>
    <col min="5" max="5" width="10.54296875" style="1" customWidth="1"/>
    <col min="6" max="6" width="15.36328125" style="1" customWidth="1"/>
    <col min="7" max="7" width="10.6328125" style="1" customWidth="1"/>
    <col min="8" max="8" width="10.90625" style="1" customWidth="1"/>
    <col min="9" max="16384" width="9.08984375" style="1"/>
  </cols>
  <sheetData>
    <row r="1" spans="1:9" ht="18" thickBot="1" x14ac:dyDescent="0.4">
      <c r="A1" s="113" t="s">
        <v>192</v>
      </c>
      <c r="B1" s="114"/>
      <c r="C1" s="115"/>
    </row>
    <row r="2" spans="1:9" ht="15" x14ac:dyDescent="0.3">
      <c r="A2" s="119" t="s">
        <v>0</v>
      </c>
      <c r="B2" s="119"/>
      <c r="C2" s="119"/>
      <c r="D2" s="111"/>
      <c r="E2" s="111"/>
      <c r="F2" s="5"/>
      <c r="G2" s="3"/>
      <c r="H2" s="5"/>
    </row>
    <row r="3" spans="1:9" x14ac:dyDescent="0.3">
      <c r="B3" s="9"/>
      <c r="C3" s="9"/>
    </row>
    <row r="4" spans="1:9" x14ac:dyDescent="0.3">
      <c r="A4" s="7"/>
      <c r="B4" s="9"/>
      <c r="C4" s="9"/>
    </row>
    <row r="5" spans="1:9" ht="39" x14ac:dyDescent="0.3">
      <c r="A5" s="7"/>
      <c r="B5" s="9"/>
      <c r="C5" s="9"/>
      <c r="D5" s="12" t="s">
        <v>30</v>
      </c>
      <c r="E5" s="12" t="s">
        <v>32</v>
      </c>
      <c r="F5" s="12" t="s">
        <v>227</v>
      </c>
      <c r="G5" s="12" t="s">
        <v>226</v>
      </c>
      <c r="H5" s="12" t="s">
        <v>33</v>
      </c>
    </row>
    <row r="6" spans="1:9" ht="54.75" customHeight="1" x14ac:dyDescent="0.3">
      <c r="A6" s="125" t="s">
        <v>23</v>
      </c>
      <c r="B6" s="126"/>
      <c r="C6" s="35" t="s">
        <v>24</v>
      </c>
      <c r="D6" s="18"/>
      <c r="E6" s="45"/>
      <c r="F6" s="45"/>
      <c r="G6" s="45"/>
      <c r="H6" s="45"/>
    </row>
    <row r="7" spans="1:9" ht="54.75" customHeight="1" x14ac:dyDescent="0.3">
      <c r="A7" s="127"/>
      <c r="B7" s="128"/>
      <c r="C7" s="35" t="s">
        <v>25</v>
      </c>
      <c r="D7" s="45"/>
      <c r="E7" s="18"/>
      <c r="F7" s="45"/>
      <c r="G7" s="45"/>
      <c r="H7" s="45"/>
    </row>
    <row r="8" spans="1:9" ht="53.25" customHeight="1" x14ac:dyDescent="0.3">
      <c r="A8" s="127"/>
      <c r="B8" s="128"/>
      <c r="C8" s="35" t="s">
        <v>26</v>
      </c>
      <c r="D8" s="45"/>
      <c r="E8" s="45"/>
      <c r="F8" s="18"/>
      <c r="G8" s="18"/>
      <c r="H8" s="45"/>
    </row>
    <row r="9" spans="1:9" ht="53.25" customHeight="1" x14ac:dyDescent="0.3">
      <c r="A9" s="129"/>
      <c r="B9" s="130"/>
      <c r="C9" s="35" t="s">
        <v>346</v>
      </c>
      <c r="D9" s="45"/>
      <c r="E9" s="45"/>
      <c r="F9" s="45"/>
      <c r="G9" s="45"/>
      <c r="H9" s="18"/>
    </row>
    <row r="10" spans="1:9" ht="15.5" x14ac:dyDescent="0.35">
      <c r="G10" s="5" t="s">
        <v>28</v>
      </c>
      <c r="H10" s="54"/>
      <c r="I10" s="100">
        <f>D6*5+E7*2+F8*3+G8*1+H9*1</f>
        <v>0</v>
      </c>
    </row>
    <row r="11" spans="1:9" x14ac:dyDescent="0.3">
      <c r="F11" s="24"/>
    </row>
  </sheetData>
  <sheetProtection password="CF2D" sheet="1" objects="1" scenarios="1"/>
  <mergeCells count="4">
    <mergeCell ref="A1:C1"/>
    <mergeCell ref="A2:C2"/>
    <mergeCell ref="D2:E2"/>
    <mergeCell ref="A6:B9"/>
  </mergeCells>
  <phoneticPr fontId="1" type="noConversion"/>
  <pageMargins left="0.75" right="0.75" top="1" bottom="1" header="0.5" footer="0.5"/>
  <pageSetup paperSize="9" orientation="landscape"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0"/>
  </sheetPr>
  <dimension ref="A1:H9"/>
  <sheetViews>
    <sheetView view="pageBreakPreview" zoomScale="60" zoomScaleNormal="100" workbookViewId="0">
      <selection activeCell="E4" sqref="E4"/>
    </sheetView>
  </sheetViews>
  <sheetFormatPr defaultColWidth="9.08984375" defaultRowHeight="13" x14ac:dyDescent="0.3"/>
  <cols>
    <col min="1" max="1" width="14" style="1" customWidth="1"/>
    <col min="2" max="2" width="16.54296875" style="1" customWidth="1"/>
    <col min="3" max="3" width="31.453125" style="1" customWidth="1"/>
    <col min="4" max="4" width="12" style="1" customWidth="1"/>
    <col min="5" max="5" width="22.08984375" style="1" customWidth="1"/>
    <col min="6" max="6" width="12.36328125" style="1" hidden="1" customWidth="1"/>
    <col min="7" max="7" width="9.08984375" style="1" hidden="1" customWidth="1"/>
    <col min="8" max="16384" width="9.08984375" style="1"/>
  </cols>
  <sheetData>
    <row r="1" spans="1:8" ht="18" thickBot="1" x14ac:dyDescent="0.4">
      <c r="A1" s="113" t="s">
        <v>192</v>
      </c>
      <c r="B1" s="114"/>
      <c r="C1" s="115"/>
    </row>
    <row r="2" spans="1:8" ht="15" x14ac:dyDescent="0.3">
      <c r="A2" s="119" t="s">
        <v>0</v>
      </c>
      <c r="B2" s="119"/>
      <c r="C2" s="119"/>
      <c r="D2" s="3"/>
      <c r="E2" s="3"/>
      <c r="F2" s="5"/>
      <c r="G2" s="5"/>
    </row>
    <row r="3" spans="1:8" ht="27.75" customHeight="1" x14ac:dyDescent="0.3">
      <c r="E3" s="68" t="s">
        <v>249</v>
      </c>
      <c r="F3" s="24" t="s">
        <v>27</v>
      </c>
      <c r="G3" s="1" t="s">
        <v>237</v>
      </c>
    </row>
    <row r="4" spans="1:8" ht="17.25" customHeight="1" x14ac:dyDescent="0.3">
      <c r="A4" s="147" t="s">
        <v>334</v>
      </c>
      <c r="B4" s="145" t="s">
        <v>247</v>
      </c>
      <c r="C4" s="145"/>
      <c r="D4" s="146"/>
      <c r="E4" s="18"/>
      <c r="F4" s="24">
        <v>3</v>
      </c>
      <c r="G4" s="1">
        <f>E4*F4</f>
        <v>0</v>
      </c>
    </row>
    <row r="5" spans="1:8" ht="40.5" customHeight="1" x14ac:dyDescent="0.3">
      <c r="A5" s="148"/>
      <c r="B5" s="145" t="s">
        <v>248</v>
      </c>
      <c r="C5" s="145"/>
      <c r="D5" s="146"/>
      <c r="E5" s="18"/>
      <c r="F5" s="24">
        <v>5</v>
      </c>
      <c r="G5" s="1">
        <f>E5*F5</f>
        <v>0</v>
      </c>
    </row>
    <row r="6" spans="1:8" ht="15" x14ac:dyDescent="0.3">
      <c r="E6" s="5" t="s">
        <v>28</v>
      </c>
      <c r="H6" s="100">
        <f>SUM(G4:G5)</f>
        <v>0</v>
      </c>
    </row>
    <row r="8" spans="1:8" ht="13.5" thickBot="1" x14ac:dyDescent="0.35"/>
    <row r="9" spans="1:8" ht="16" thickTop="1" thickBot="1" x14ac:dyDescent="0.35">
      <c r="A9" s="144" t="s">
        <v>335</v>
      </c>
      <c r="B9" s="123"/>
      <c r="C9" s="123"/>
      <c r="D9" s="123"/>
      <c r="E9" s="99">
        <f>'1.1.'!M115+'1.2.'!G22+'1.3.'!L11+'1.4.'!G10+'1.5.'!G22+'1.6.'!I10+'1.7.'!H6</f>
        <v>0</v>
      </c>
    </row>
  </sheetData>
  <sheetProtection password="CF2D" sheet="1" objects="1" scenarios="1"/>
  <mergeCells count="6">
    <mergeCell ref="A9:D9"/>
    <mergeCell ref="A1:C1"/>
    <mergeCell ref="A2:C2"/>
    <mergeCell ref="B4:D4"/>
    <mergeCell ref="B5:D5"/>
    <mergeCell ref="A4:A5"/>
  </mergeCells>
  <phoneticPr fontId="1" type="noConversion"/>
  <pageMargins left="0.75" right="0.75" top="1" bottom="1" header="0.5" footer="0.5"/>
  <pageSetup paperSize="9" scale="55" orientation="portrait"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L29"/>
  <sheetViews>
    <sheetView view="pageBreakPreview" zoomScale="60" zoomScaleNormal="100" workbookViewId="0">
      <selection activeCell="F5" sqref="F5"/>
    </sheetView>
  </sheetViews>
  <sheetFormatPr defaultColWidth="9.08984375" defaultRowHeight="13" x14ac:dyDescent="0.3"/>
  <cols>
    <col min="1" max="1" width="13.54296875" style="1" customWidth="1"/>
    <col min="2" max="2" width="11.453125" style="1" customWidth="1"/>
    <col min="3" max="3" width="27.54296875" style="1" customWidth="1"/>
    <col min="4" max="4" width="18.36328125" style="1" bestFit="1" customWidth="1"/>
    <col min="5" max="5" width="10.6328125" style="1" customWidth="1"/>
    <col min="6" max="6" width="14.54296875" style="1" customWidth="1"/>
    <col min="7" max="7" width="6.54296875" style="1" customWidth="1"/>
    <col min="8" max="8" width="8.453125" style="1" hidden="1" customWidth="1"/>
    <col min="9" max="9" width="9.08984375" style="1" hidden="1" customWidth="1"/>
    <col min="10" max="16384" width="9.08984375" style="1"/>
  </cols>
  <sheetData>
    <row r="1" spans="1:12" ht="18" thickBot="1" x14ac:dyDescent="0.4">
      <c r="A1" s="113" t="s">
        <v>193</v>
      </c>
      <c r="B1" s="114"/>
      <c r="C1" s="115"/>
    </row>
    <row r="2" spans="1:12" ht="15" x14ac:dyDescent="0.3">
      <c r="A2" s="119" t="s">
        <v>0</v>
      </c>
      <c r="B2" s="119"/>
      <c r="C2" s="119"/>
      <c r="D2" s="3"/>
      <c r="E2" s="3"/>
      <c r="F2" s="111"/>
      <c r="G2" s="111"/>
      <c r="I2" s="5"/>
    </row>
    <row r="3" spans="1:12" x14ac:dyDescent="0.3">
      <c r="B3" s="7"/>
      <c r="C3" s="7"/>
      <c r="D3" s="7"/>
      <c r="E3" s="7"/>
    </row>
    <row r="4" spans="1:12" ht="26" x14ac:dyDescent="0.3">
      <c r="C4" s="9"/>
      <c r="D4" s="9"/>
      <c r="E4" s="19" t="s">
        <v>60</v>
      </c>
      <c r="F4" s="12" t="s">
        <v>228</v>
      </c>
      <c r="G4" s="12" t="s">
        <v>229</v>
      </c>
      <c r="H4" s="9" t="s">
        <v>232</v>
      </c>
      <c r="I4" s="1" t="s">
        <v>233</v>
      </c>
    </row>
    <row r="5" spans="1:12" x14ac:dyDescent="0.3">
      <c r="A5" s="150" t="s">
        <v>34</v>
      </c>
      <c r="B5" s="145" t="s">
        <v>230</v>
      </c>
      <c r="C5" s="149" t="s">
        <v>45</v>
      </c>
      <c r="D5" s="47" t="s">
        <v>36</v>
      </c>
      <c r="E5" s="51"/>
      <c r="F5" s="45"/>
      <c r="G5" s="45"/>
      <c r="H5" s="24">
        <v>1</v>
      </c>
      <c r="I5" s="1">
        <f>E5*H5</f>
        <v>0</v>
      </c>
    </row>
    <row r="6" spans="1:12" x14ac:dyDescent="0.3">
      <c r="A6" s="121"/>
      <c r="B6" s="145"/>
      <c r="C6" s="149"/>
      <c r="D6" s="47" t="s">
        <v>37</v>
      </c>
      <c r="E6" s="51"/>
      <c r="F6" s="45"/>
      <c r="G6" s="45"/>
      <c r="H6" s="24">
        <v>2</v>
      </c>
      <c r="I6" s="1">
        <f t="shared" ref="I6:I20" si="0">E6*H6</f>
        <v>0</v>
      </c>
    </row>
    <row r="7" spans="1:12" x14ac:dyDescent="0.3">
      <c r="A7" s="121"/>
      <c r="B7" s="145"/>
      <c r="C7" s="149" t="s">
        <v>46</v>
      </c>
      <c r="D7" s="47" t="s">
        <v>35</v>
      </c>
      <c r="E7" s="51"/>
      <c r="F7" s="45"/>
      <c r="G7" s="45"/>
      <c r="H7" s="24">
        <v>2</v>
      </c>
      <c r="I7" s="1">
        <f t="shared" si="0"/>
        <v>0</v>
      </c>
    </row>
    <row r="8" spans="1:12" x14ac:dyDescent="0.3">
      <c r="A8" s="121"/>
      <c r="B8" s="145"/>
      <c r="C8" s="149"/>
      <c r="D8" s="47" t="s">
        <v>38</v>
      </c>
      <c r="E8" s="51"/>
      <c r="F8" s="45"/>
      <c r="G8" s="45"/>
      <c r="H8" s="24">
        <v>4</v>
      </c>
      <c r="I8" s="1">
        <f t="shared" si="0"/>
        <v>0</v>
      </c>
    </row>
    <row r="9" spans="1:12" x14ac:dyDescent="0.3">
      <c r="A9" s="121"/>
      <c r="B9" s="145"/>
      <c r="C9" s="149"/>
      <c r="D9" s="47" t="s">
        <v>39</v>
      </c>
      <c r="E9" s="51"/>
      <c r="F9" s="45"/>
      <c r="G9" s="45"/>
      <c r="H9" s="24">
        <v>2</v>
      </c>
      <c r="I9" s="1">
        <f t="shared" si="0"/>
        <v>0</v>
      </c>
    </row>
    <row r="10" spans="1:12" x14ac:dyDescent="0.3">
      <c r="A10" s="121"/>
      <c r="B10" s="145"/>
      <c r="C10" s="149"/>
      <c r="D10" s="47" t="s">
        <v>40</v>
      </c>
      <c r="E10" s="51"/>
      <c r="F10" s="45"/>
      <c r="G10" s="45"/>
      <c r="H10" s="24">
        <v>6</v>
      </c>
      <c r="I10" s="1">
        <f t="shared" si="0"/>
        <v>0</v>
      </c>
    </row>
    <row r="11" spans="1:12" x14ac:dyDescent="0.3">
      <c r="A11" s="121"/>
      <c r="B11" s="151" t="s">
        <v>41</v>
      </c>
      <c r="C11" s="151"/>
      <c r="D11" s="151"/>
      <c r="E11" s="51"/>
      <c r="F11" s="45"/>
      <c r="G11" s="45"/>
      <c r="H11" s="24">
        <v>0.5</v>
      </c>
      <c r="I11" s="1">
        <f t="shared" si="0"/>
        <v>0</v>
      </c>
    </row>
    <row r="12" spans="1:12" x14ac:dyDescent="0.3">
      <c r="A12" s="121"/>
      <c r="B12" s="155" t="s">
        <v>42</v>
      </c>
      <c r="C12" s="36" t="s">
        <v>43</v>
      </c>
      <c r="D12" s="47"/>
      <c r="E12" s="51"/>
      <c r="F12" s="45"/>
      <c r="G12" s="45"/>
      <c r="H12" s="24">
        <v>2</v>
      </c>
      <c r="I12" s="1">
        <f t="shared" si="0"/>
        <v>0</v>
      </c>
    </row>
    <row r="13" spans="1:12" x14ac:dyDescent="0.3">
      <c r="A13" s="121"/>
      <c r="B13" s="155"/>
      <c r="C13" s="36" t="s">
        <v>44</v>
      </c>
      <c r="D13" s="47"/>
      <c r="E13" s="51"/>
      <c r="F13" s="45"/>
      <c r="G13" s="45"/>
      <c r="H13" s="24">
        <v>4</v>
      </c>
      <c r="I13" s="1">
        <f t="shared" si="0"/>
        <v>0</v>
      </c>
    </row>
    <row r="14" spans="1:12" x14ac:dyDescent="0.3">
      <c r="A14" s="121"/>
      <c r="B14" s="145" t="s">
        <v>231</v>
      </c>
      <c r="C14" s="149" t="s">
        <v>47</v>
      </c>
      <c r="D14" s="47" t="s">
        <v>48</v>
      </c>
      <c r="E14" s="51"/>
      <c r="F14" s="45"/>
      <c r="G14" s="45"/>
      <c r="H14" s="24">
        <v>0.5</v>
      </c>
      <c r="I14" s="1">
        <f t="shared" si="0"/>
        <v>0</v>
      </c>
    </row>
    <row r="15" spans="1:12" x14ac:dyDescent="0.3">
      <c r="A15" s="121"/>
      <c r="B15" s="145"/>
      <c r="C15" s="149"/>
      <c r="D15" s="47" t="s">
        <v>49</v>
      </c>
      <c r="E15" s="18"/>
      <c r="F15" s="45"/>
      <c r="G15" s="45"/>
      <c r="H15" s="24">
        <v>0.25</v>
      </c>
      <c r="I15" s="1">
        <f t="shared" si="0"/>
        <v>0</v>
      </c>
    </row>
    <row r="16" spans="1:12" x14ac:dyDescent="0.3">
      <c r="A16" s="121"/>
      <c r="B16" s="145"/>
      <c r="C16" s="149" t="s">
        <v>50</v>
      </c>
      <c r="D16" s="47" t="s">
        <v>48</v>
      </c>
      <c r="E16" s="51"/>
      <c r="F16" s="45"/>
      <c r="G16" s="45"/>
      <c r="H16" s="24">
        <v>1</v>
      </c>
      <c r="I16" s="1">
        <f t="shared" si="0"/>
        <v>0</v>
      </c>
      <c r="L16" s="55"/>
    </row>
    <row r="17" spans="1:10" x14ac:dyDescent="0.3">
      <c r="A17" s="121"/>
      <c r="B17" s="145"/>
      <c r="C17" s="149"/>
      <c r="D17" s="47" t="s">
        <v>49</v>
      </c>
      <c r="E17" s="18"/>
      <c r="F17" s="45"/>
      <c r="G17" s="45"/>
      <c r="H17" s="24">
        <v>0.5</v>
      </c>
      <c r="I17" s="1">
        <f t="shared" si="0"/>
        <v>0</v>
      </c>
    </row>
    <row r="18" spans="1:10" x14ac:dyDescent="0.3">
      <c r="A18" s="121"/>
      <c r="B18" s="145"/>
      <c r="C18" s="153" t="s">
        <v>61</v>
      </c>
      <c r="D18" s="47" t="s">
        <v>48</v>
      </c>
      <c r="E18" s="51"/>
      <c r="F18" s="45"/>
      <c r="G18" s="45"/>
      <c r="H18" s="24">
        <v>2</v>
      </c>
      <c r="I18" s="1">
        <f t="shared" si="0"/>
        <v>0</v>
      </c>
    </row>
    <row r="19" spans="1:10" x14ac:dyDescent="0.3">
      <c r="A19" s="121"/>
      <c r="B19" s="145"/>
      <c r="C19" s="154"/>
      <c r="D19" s="47" t="s">
        <v>49</v>
      </c>
      <c r="E19" s="18"/>
      <c r="F19" s="45"/>
      <c r="G19" s="45"/>
      <c r="H19" s="24">
        <v>1</v>
      </c>
      <c r="I19" s="1">
        <f t="shared" si="0"/>
        <v>0</v>
      </c>
    </row>
    <row r="20" spans="1:10" x14ac:dyDescent="0.3">
      <c r="A20" s="121"/>
      <c r="B20" s="152" t="s">
        <v>51</v>
      </c>
      <c r="C20" s="149" t="s">
        <v>52</v>
      </c>
      <c r="D20" s="47" t="s">
        <v>53</v>
      </c>
      <c r="E20" s="51"/>
      <c r="F20" s="45"/>
      <c r="G20" s="45"/>
      <c r="H20" s="24">
        <v>10</v>
      </c>
      <c r="I20" s="1">
        <f t="shared" si="0"/>
        <v>0</v>
      </c>
    </row>
    <row r="21" spans="1:10" x14ac:dyDescent="0.3">
      <c r="A21" s="121"/>
      <c r="B21" s="152"/>
      <c r="C21" s="149"/>
      <c r="D21" s="47" t="s">
        <v>54</v>
      </c>
      <c r="E21" s="45"/>
      <c r="F21" s="18"/>
      <c r="G21" s="45"/>
      <c r="H21" s="24">
        <v>10</v>
      </c>
      <c r="I21" s="1">
        <f>F21*H21</f>
        <v>0</v>
      </c>
    </row>
    <row r="22" spans="1:10" x14ac:dyDescent="0.3">
      <c r="A22" s="121"/>
      <c r="B22" s="152"/>
      <c r="C22" s="149" t="s">
        <v>55</v>
      </c>
      <c r="D22" s="47" t="s">
        <v>53</v>
      </c>
      <c r="E22" s="51"/>
      <c r="F22" s="45"/>
      <c r="G22" s="45"/>
      <c r="H22" s="24">
        <v>20</v>
      </c>
      <c r="I22" s="1">
        <f>E22*H22</f>
        <v>0</v>
      </c>
    </row>
    <row r="23" spans="1:10" x14ac:dyDescent="0.3">
      <c r="A23" s="121"/>
      <c r="B23" s="152"/>
      <c r="C23" s="149"/>
      <c r="D23" s="47" t="s">
        <v>54</v>
      </c>
      <c r="E23" s="45"/>
      <c r="F23" s="18"/>
      <c r="G23" s="45"/>
      <c r="H23" s="24">
        <v>20</v>
      </c>
      <c r="I23" s="1">
        <f>F23*H23</f>
        <v>0</v>
      </c>
    </row>
    <row r="24" spans="1:10" x14ac:dyDescent="0.3">
      <c r="A24" s="121"/>
      <c r="B24" s="151" t="s">
        <v>56</v>
      </c>
      <c r="C24" s="151"/>
      <c r="D24" s="151"/>
      <c r="E24" s="18"/>
      <c r="F24" s="45"/>
      <c r="G24" s="45"/>
      <c r="H24" s="24">
        <v>5</v>
      </c>
      <c r="I24" s="1">
        <f>E24*H24</f>
        <v>0</v>
      </c>
    </row>
    <row r="25" spans="1:10" x14ac:dyDescent="0.3">
      <c r="A25" s="121"/>
      <c r="B25" s="151" t="s">
        <v>57</v>
      </c>
      <c r="C25" s="151"/>
      <c r="D25" s="151"/>
      <c r="E25" s="45"/>
      <c r="F25" s="45"/>
      <c r="G25" s="18"/>
      <c r="H25" s="24">
        <v>3</v>
      </c>
      <c r="I25" s="1">
        <f>G25*H25</f>
        <v>0</v>
      </c>
    </row>
    <row r="26" spans="1:10" x14ac:dyDescent="0.3">
      <c r="A26" s="121"/>
      <c r="B26" s="151" t="s">
        <v>58</v>
      </c>
      <c r="C26" s="151"/>
      <c r="D26" s="151"/>
      <c r="E26" s="18"/>
      <c r="F26" s="45"/>
      <c r="G26" s="45"/>
      <c r="H26" s="24">
        <v>2</v>
      </c>
      <c r="I26" s="1">
        <f>E26*H26</f>
        <v>0</v>
      </c>
    </row>
    <row r="27" spans="1:10" x14ac:dyDescent="0.3">
      <c r="A27" s="122"/>
      <c r="B27" s="151" t="s">
        <v>59</v>
      </c>
      <c r="C27" s="151"/>
      <c r="D27" s="151"/>
      <c r="E27" s="18"/>
      <c r="F27" s="45"/>
      <c r="G27" s="45"/>
      <c r="H27" s="24">
        <v>2</v>
      </c>
      <c r="I27" s="1">
        <f>E27*H27</f>
        <v>0</v>
      </c>
    </row>
    <row r="28" spans="1:10" ht="15" x14ac:dyDescent="0.3">
      <c r="F28" s="5" t="s">
        <v>252</v>
      </c>
      <c r="G28" s="24"/>
      <c r="J28" s="100">
        <f>SUM(I5:I27)</f>
        <v>0</v>
      </c>
    </row>
    <row r="29" spans="1:10" x14ac:dyDescent="0.3">
      <c r="F29" s="24"/>
      <c r="G29" s="24"/>
    </row>
  </sheetData>
  <sheetProtection password="CF2D" sheet="1" objects="1" scenarios="1"/>
  <mergeCells count="20">
    <mergeCell ref="F2:G2"/>
    <mergeCell ref="B20:B23"/>
    <mergeCell ref="C20:C21"/>
    <mergeCell ref="C22:C23"/>
    <mergeCell ref="B11:D11"/>
    <mergeCell ref="C18:C19"/>
    <mergeCell ref="C7:C10"/>
    <mergeCell ref="B12:B13"/>
    <mergeCell ref="C16:C17"/>
    <mergeCell ref="C14:C15"/>
    <mergeCell ref="B14:B19"/>
    <mergeCell ref="A1:C1"/>
    <mergeCell ref="A2:C2"/>
    <mergeCell ref="C5:C6"/>
    <mergeCell ref="B5:B10"/>
    <mergeCell ref="A5:A27"/>
    <mergeCell ref="B24:D24"/>
    <mergeCell ref="B25:D25"/>
    <mergeCell ref="B26:D26"/>
    <mergeCell ref="B27:D27"/>
  </mergeCells>
  <phoneticPr fontId="1" type="noConversion"/>
  <pageMargins left="0.75" right="0.75" top="1" bottom="1" header="0.5" footer="0.5"/>
  <pageSetup paperSize="9"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17</vt:i4>
      </vt:variant>
      <vt:variant>
        <vt:lpstr>Névvel ellátott tartományok</vt:lpstr>
      </vt:variant>
      <vt:variant>
        <vt:i4>10</vt:i4>
      </vt:variant>
    </vt:vector>
  </HeadingPairs>
  <TitlesOfParts>
    <vt:vector size="27" baseType="lpstr">
      <vt:lpstr>Tájékoztató 2019.</vt:lpstr>
      <vt:lpstr>1.1.</vt:lpstr>
      <vt:lpstr>1.2.</vt:lpstr>
      <vt:lpstr>1.3.</vt:lpstr>
      <vt:lpstr>1.4.</vt:lpstr>
      <vt:lpstr>1.5.</vt:lpstr>
      <vt:lpstr>1.6.</vt:lpstr>
      <vt:lpstr>1.7.</vt:lpstr>
      <vt:lpstr>2.1.</vt:lpstr>
      <vt:lpstr>2.2.- 2.8.</vt:lpstr>
      <vt:lpstr>2.9.-2.16.</vt:lpstr>
      <vt:lpstr>2.17.-2.20.</vt:lpstr>
      <vt:lpstr>Szakt-A</vt:lpstr>
      <vt:lpstr>Szakt-B</vt:lpstr>
      <vt:lpstr>Szakt-C</vt:lpstr>
      <vt:lpstr>3.1.-3.5.</vt:lpstr>
      <vt:lpstr>Összesített eredmény</vt:lpstr>
      <vt:lpstr>'1.1.'!Nyomtatási_terület</vt:lpstr>
      <vt:lpstr>'1.2.'!Nyomtatási_terület</vt:lpstr>
      <vt:lpstr>'1.3.'!Nyomtatási_terület</vt:lpstr>
      <vt:lpstr>'1.4.'!Nyomtatási_terület</vt:lpstr>
      <vt:lpstr>'1.5.'!Nyomtatási_terület</vt:lpstr>
      <vt:lpstr>'1.6.'!Nyomtatási_terület</vt:lpstr>
      <vt:lpstr>'1.7.'!Nyomtatási_terület</vt:lpstr>
      <vt:lpstr>'2.1.'!Nyomtatási_terület</vt:lpstr>
      <vt:lpstr>'2.17.-2.20.'!Nyomtatási_terület</vt:lpstr>
      <vt:lpstr>'Összesített eredmény'!Nyomtatási_terület</vt:lpstr>
    </vt:vector>
  </TitlesOfParts>
  <Company>Veszprémi Egyetem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Nyírő Krisztina</dc:creator>
  <cp:lastModifiedBy>felhasználó</cp:lastModifiedBy>
  <cp:lastPrinted>2019-04-17T09:07:01Z</cp:lastPrinted>
  <dcterms:created xsi:type="dcterms:W3CDTF">2008-10-17T07:09:21Z</dcterms:created>
  <dcterms:modified xsi:type="dcterms:W3CDTF">2020-08-03T13:32:12Z</dcterms:modified>
</cp:coreProperties>
</file>